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0" yWindow="135" windowWidth="11355" windowHeight="11925" tabRatio="500" activeTab="0"/>
  </bookViews>
  <sheets>
    <sheet name="Лист1" sheetId="1" r:id="rId1"/>
    <sheet name="ставки" sheetId="2" r:id="rId2"/>
  </sheets>
  <definedNames>
    <definedName name="Excel_BuiltIn__FilterDatabase" localSheetId="1">'ставки'!$A$1:$G$1035</definedName>
    <definedName name="NameCount">'ставки'!$A$2:$A$1049</definedName>
    <definedName name="NameList">'ставки'!$A$2:$B$1049</definedName>
    <definedName name="Валюта" localSheetId="0">'Лист1'!$G$5:$G$6</definedName>
    <definedName name="Валюта">#REF!</definedName>
    <definedName name="выплата" localSheetId="0">'Лист1'!$E$5:$E$6</definedName>
    <definedName name="выплата">#REF!</definedName>
  </definedNames>
  <calcPr fullCalcOnLoad="1"/>
</workbook>
</file>

<file path=xl/sharedStrings.xml><?xml version="1.0" encoding="utf-8"?>
<sst xmlns="http://schemas.openxmlformats.org/spreadsheetml/2006/main" count="237" uniqueCount="45">
  <si>
    <t>дані, виділені синім, необхідно змінити за потребою</t>
  </si>
  <si>
    <t>варианты сроков</t>
  </si>
  <si>
    <t>Валюта</t>
  </si>
  <si>
    <t>Оберіть вхідні параметри</t>
  </si>
  <si>
    <r>
      <rPr>
        <b/>
        <sz val="16"/>
        <color indexed="8"/>
        <rFont val="Times New Roman"/>
        <family val="1"/>
      </rPr>
      <t>Сума вкладу</t>
    </r>
    <r>
      <rPr>
        <i/>
        <sz val="16"/>
        <color indexed="8"/>
        <rFont val="Times New Roman"/>
        <family val="1"/>
      </rPr>
      <t xml:space="preserve"> (платежі за додаткові та супутні послуги відсутні)</t>
    </r>
  </si>
  <si>
    <t>UAH</t>
  </si>
  <si>
    <t>EUR</t>
  </si>
  <si>
    <t>USD</t>
  </si>
  <si>
    <t>Періодичність виплати процентів</t>
  </si>
  <si>
    <t>в кінці строку</t>
  </si>
  <si>
    <t xml:space="preserve">                                  USD=</t>
  </si>
  <si>
    <t xml:space="preserve">                                  EUR=</t>
  </si>
  <si>
    <t>Для точного результату необхідно ввести курс валют на дату укладення договору</t>
  </si>
  <si>
    <t>РЕЗУЛЬТАТ (за всіма депозитними продуктами Банку. Для більш детальної інформації - зверніться до обслуговуючого відділення):</t>
  </si>
  <si>
    <t>Депозитний продукт</t>
  </si>
  <si>
    <t>Сума ПДФО з нарахованих процентів (18%):</t>
  </si>
  <si>
    <t>Сума Військового збору з нарахованих процентів (1,5%):</t>
  </si>
  <si>
    <t xml:space="preserve"> - у валюті вкладу</t>
  </si>
  <si>
    <r>
      <rPr>
        <sz val="12"/>
        <color indexed="8"/>
        <rFont val="Times New Roman"/>
        <family val="1"/>
      </rPr>
      <t xml:space="preserve"> - в гривні</t>
    </r>
    <r>
      <rPr>
        <sz val="12"/>
        <color indexed="12"/>
        <rFont val="Times New Roman"/>
        <family val="1"/>
      </rPr>
      <t>*</t>
    </r>
  </si>
  <si>
    <t>тех.поле1</t>
  </si>
  <si>
    <t>Продукт</t>
  </si>
  <si>
    <t>Періодичність виплати</t>
  </si>
  <si>
    <t>Термін, міс.</t>
  </si>
  <si>
    <t>тех.поле2</t>
  </si>
  <si>
    <t>ставка, %</t>
  </si>
  <si>
    <t>ВІЛЬНИЙ (з можливістю дострокового розірвання  з ініціативи вкладника)</t>
  </si>
  <si>
    <t>щорічно</t>
  </si>
  <si>
    <t>щомісячно</t>
  </si>
  <si>
    <t>ЗАРПЛАТНИЙ</t>
  </si>
  <si>
    <t>КЛАСИЧНИЙ</t>
  </si>
  <si>
    <t xml:space="preserve">КЛАСИЧНИЙ V.I.P. Від 230 тис.грн. </t>
  </si>
  <si>
    <t>НОВАЧОК</t>
  </si>
  <si>
    <t>ПАЙОВИЙ ПРИБУТКОВИЙ</t>
  </si>
  <si>
    <t>ПАРТНЕРСЬКИЙ V.I.P.</t>
  </si>
  <si>
    <t>ПЕНСІЙНИЙ _СВ64</t>
  </si>
  <si>
    <t>ПЕНСІОНЕР</t>
  </si>
  <si>
    <t>СТАБІЛЬНИЙ</t>
  </si>
  <si>
    <t>ЧАРІВНИЙ ПОНЕДІЛОК ЛОЯЛЬНИЙ</t>
  </si>
  <si>
    <t>НАДІЙНИЙ</t>
  </si>
  <si>
    <t>Сума доходу після оподаткування (сума нарахованих процентів для виплати вкладнику)</t>
  </si>
  <si>
    <t xml:space="preserve">Процентна ставка з урахуванням сплати податків, % </t>
  </si>
  <si>
    <t>Процентна ставка, %</t>
  </si>
  <si>
    <r>
      <t>* Еквівалент в гривнях розраховано за</t>
    </r>
    <r>
      <rPr>
        <sz val="11"/>
        <color indexed="12"/>
        <rFont val="Times New Roman"/>
        <family val="1"/>
      </rPr>
      <t xml:space="preserve"> </t>
    </r>
    <r>
      <rPr>
        <sz val="16"/>
        <color indexed="12"/>
        <rFont val="Times New Roman"/>
        <family val="1"/>
      </rPr>
      <t>курсами станом на 06.06.2024:</t>
    </r>
  </si>
  <si>
    <r>
      <t xml:space="preserve">Термін, міс. </t>
    </r>
    <r>
      <rPr>
        <i/>
        <sz val="16"/>
        <color indexed="8"/>
        <rFont val="Times New Roman"/>
        <family val="1"/>
      </rPr>
      <t>(фактичний період може відрізнятись залежно від фактичної кількості днів в конкретному періоді)</t>
    </r>
  </si>
  <si>
    <r>
      <t xml:space="preserve">Сума доходу до оподаткування (сума нарахованих процентів) у валюті вкладу </t>
    </r>
    <r>
      <rPr>
        <i/>
        <sz val="12"/>
        <color indexed="8"/>
        <rFont val="Times New Roman"/>
        <family val="1"/>
      </rPr>
      <t>(може відрізнятись залежно від фактичної кількості днів в обраному періоді)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</si>
</sst>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"/>
  </numFmts>
  <fonts count="60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14"/>
      <color indexed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sz val="16"/>
      <color indexed="12"/>
      <name val="Times New Roman"/>
      <family val="1"/>
    </font>
    <font>
      <b/>
      <sz val="16"/>
      <color indexed="12"/>
      <name val="Times New Roman"/>
      <family val="1"/>
    </font>
    <font>
      <u val="single"/>
      <sz val="16"/>
      <color indexed="12"/>
      <name val="Times New Roman"/>
      <family val="1"/>
    </font>
    <font>
      <u val="single"/>
      <sz val="11"/>
      <color indexed="12"/>
      <name val="Calibri"/>
      <family val="2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0"/>
      <color indexed="22"/>
      <name val="Arial"/>
      <family val="2"/>
    </font>
    <font>
      <sz val="10"/>
      <color indexed="8"/>
      <name val="Arial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1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0" xfId="0" applyFont="1" applyBorder="1" applyAlignment="1">
      <alignment wrapText="1"/>
    </xf>
    <xf numFmtId="0" fontId="12" fillId="0" borderId="12" xfId="0" applyFont="1" applyBorder="1" applyAlignment="1">
      <alignment/>
    </xf>
    <xf numFmtId="0" fontId="8" fillId="0" borderId="15" xfId="0" applyFont="1" applyBorder="1" applyAlignment="1">
      <alignment/>
    </xf>
    <xf numFmtId="2" fontId="9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3" fillId="0" borderId="12" xfId="42" applyNumberFormat="1" applyFont="1" applyFill="1" applyBorder="1" applyAlignment="1" applyProtection="1">
      <alignment/>
      <protection/>
    </xf>
    <xf numFmtId="0" fontId="8" fillId="0" borderId="16" xfId="0" applyFont="1" applyBorder="1" applyAlignment="1">
      <alignment/>
    </xf>
    <xf numFmtId="0" fontId="9" fillId="0" borderId="17" xfId="0" applyFont="1" applyBorder="1" applyAlignment="1">
      <alignment wrapText="1"/>
    </xf>
    <xf numFmtId="0" fontId="15" fillId="0" borderId="17" xfId="0" applyNumberFormat="1" applyFont="1" applyBorder="1" applyAlignment="1">
      <alignment horizontal="left"/>
    </xf>
    <xf numFmtId="0" fontId="8" fillId="0" borderId="18" xfId="0" applyFont="1" applyBorder="1" applyAlignment="1">
      <alignment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8" fillId="0" borderId="0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19" fillId="0" borderId="0" xfId="53" applyFont="1">
      <alignment/>
      <protection/>
    </xf>
    <xf numFmtId="0" fontId="1" fillId="0" borderId="0" xfId="53" applyFont="1">
      <alignment/>
      <protection/>
    </xf>
    <xf numFmtId="172" fontId="1" fillId="0" borderId="0" xfId="53" applyNumberFormat="1" applyFont="1" applyAlignment="1">
      <alignment wrapText="1"/>
      <protection/>
    </xf>
    <xf numFmtId="0" fontId="1" fillId="0" borderId="0" xfId="53">
      <alignment/>
      <protection/>
    </xf>
    <xf numFmtId="0" fontId="1" fillId="33" borderId="19" xfId="54" applyFont="1" applyFill="1" applyBorder="1" applyAlignment="1">
      <alignment horizontal="left" vertical="center" wrapText="1"/>
      <protection/>
    </xf>
    <xf numFmtId="0" fontId="1" fillId="0" borderId="19" xfId="53" applyFont="1" applyBorder="1" applyAlignment="1">
      <alignment horizontal="center" wrapText="1"/>
      <protection/>
    </xf>
    <xf numFmtId="172" fontId="1" fillId="0" borderId="19" xfId="53" applyNumberFormat="1" applyFont="1" applyBorder="1" applyAlignment="1">
      <alignment wrapText="1"/>
      <protection/>
    </xf>
    <xf numFmtId="172" fontId="1" fillId="0" borderId="19" xfId="53" applyNumberFormat="1" applyFont="1" applyBorder="1" applyAlignment="1">
      <alignment horizontal="right" wrapText="1"/>
      <protection/>
    </xf>
    <xf numFmtId="0" fontId="1" fillId="33" borderId="19" xfId="53" applyFont="1" applyFill="1" applyBorder="1" applyAlignment="1">
      <alignment horizontal="left" vertical="center" wrapText="1"/>
      <protection/>
    </xf>
    <xf numFmtId="0" fontId="20" fillId="33" borderId="19" xfId="53" applyFont="1" applyFill="1" applyBorder="1" applyAlignment="1">
      <alignment horizontal="left" vertical="center" wrapText="1"/>
      <protection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21" fillId="0" borderId="0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8" fillId="34" borderId="0" xfId="0" applyFont="1" applyFill="1" applyBorder="1" applyAlignment="1">
      <alignment wrapText="1"/>
    </xf>
    <xf numFmtId="2" fontId="8" fillId="34" borderId="0" xfId="0" applyNumberFormat="1" applyFont="1" applyFill="1" applyBorder="1" applyAlignment="1">
      <alignment horizontal="right"/>
    </xf>
    <xf numFmtId="0" fontId="2" fillId="35" borderId="0" xfId="0" applyFont="1" applyFill="1" applyBorder="1" applyAlignment="1">
      <alignment/>
    </xf>
    <xf numFmtId="0" fontId="16" fillId="36" borderId="20" xfId="0" applyFont="1" applyFill="1" applyBorder="1" applyAlignment="1">
      <alignment wrapText="1"/>
    </xf>
    <xf numFmtId="0" fontId="8" fillId="36" borderId="20" xfId="0" applyFont="1" applyFill="1" applyBorder="1" applyAlignment="1">
      <alignment wrapText="1"/>
    </xf>
    <xf numFmtId="2" fontId="8" fillId="36" borderId="20" xfId="0" applyNumberFormat="1" applyFont="1" applyFill="1" applyBorder="1" applyAlignment="1">
      <alignment horizontal="right"/>
    </xf>
    <xf numFmtId="0" fontId="16" fillId="36" borderId="2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8" fillId="36" borderId="2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опия Сводные (последние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0"/>
  <sheetViews>
    <sheetView showGridLines="0" tabSelected="1" zoomScale="70" zoomScaleNormal="70" zoomScalePageLayoutView="0" workbookViewId="0" topLeftCell="A1">
      <selection activeCell="C4" sqref="C4"/>
    </sheetView>
  </sheetViews>
  <sheetFormatPr defaultColWidth="9.140625" defaultRowHeight="15"/>
  <cols>
    <col min="1" max="1" width="58.00390625" style="1" customWidth="1"/>
    <col min="2" max="2" width="49.57421875" style="1" customWidth="1"/>
    <col min="3" max="3" width="29.28125" style="2" customWidth="1"/>
    <col min="4" max="4" width="13.7109375" style="1" customWidth="1"/>
    <col min="5" max="5" width="14.8515625" style="3" customWidth="1"/>
    <col min="6" max="7" width="16.8515625" style="1" customWidth="1"/>
    <col min="8" max="8" width="22.00390625" style="1" customWidth="1"/>
    <col min="9" max="9" width="18.8515625" style="1" customWidth="1"/>
    <col min="10" max="16384" width="9.140625" style="1" customWidth="1"/>
  </cols>
  <sheetData>
    <row r="1" spans="1:62" ht="18.75">
      <c r="A1" s="4" t="s">
        <v>0</v>
      </c>
      <c r="B1" s="5"/>
      <c r="C1" s="6"/>
      <c r="D1" s="5"/>
      <c r="E1" s="39"/>
      <c r="F1" s="39"/>
      <c r="G1" s="39"/>
      <c r="H1" s="39" t="s">
        <v>1</v>
      </c>
      <c r="I1" s="39" t="s">
        <v>2</v>
      </c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</row>
    <row r="2" spans="1:62" ht="60.75">
      <c r="A2" s="7" t="s">
        <v>3</v>
      </c>
      <c r="B2" s="8" t="s">
        <v>4</v>
      </c>
      <c r="C2" s="9">
        <v>100000</v>
      </c>
      <c r="D2" s="10"/>
      <c r="E2" s="39"/>
      <c r="F2" s="39"/>
      <c r="G2" s="39"/>
      <c r="H2" s="39">
        <v>3</v>
      </c>
      <c r="I2" s="39" t="s">
        <v>5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</row>
    <row r="3" spans="1:62" ht="20.25">
      <c r="A3" s="11"/>
      <c r="B3" s="12" t="s">
        <v>2</v>
      </c>
      <c r="C3" s="13" t="s">
        <v>5</v>
      </c>
      <c r="D3" s="14"/>
      <c r="E3" s="39"/>
      <c r="F3" s="39"/>
      <c r="G3" s="39"/>
      <c r="H3" s="39">
        <v>6</v>
      </c>
      <c r="I3" s="39" t="s">
        <v>7</v>
      </c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</row>
    <row r="4" spans="1:62" ht="81">
      <c r="A4" s="11"/>
      <c r="B4" s="15" t="s">
        <v>43</v>
      </c>
      <c r="C4" s="13">
        <v>3</v>
      </c>
      <c r="D4" s="14"/>
      <c r="E4" s="39"/>
      <c r="F4" s="39"/>
      <c r="G4" s="39"/>
      <c r="H4" s="39">
        <v>12</v>
      </c>
      <c r="I4" s="39" t="s">
        <v>6</v>
      </c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</row>
    <row r="5" spans="1:62" ht="20.25">
      <c r="A5" s="11"/>
      <c r="B5" s="16" t="s">
        <v>8</v>
      </c>
      <c r="C5" s="17" t="s">
        <v>9</v>
      </c>
      <c r="D5" s="14"/>
      <c r="E5" s="39"/>
      <c r="F5" s="39"/>
      <c r="G5" s="39"/>
      <c r="H5" s="39">
        <v>60</v>
      </c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</row>
    <row r="6" spans="1:62" ht="20.25">
      <c r="A6" s="18"/>
      <c r="B6" s="19"/>
      <c r="C6" s="20"/>
      <c r="D6" s="21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</row>
    <row r="7" spans="1:62" s="2" customFormat="1" ht="15">
      <c r="A7" s="1"/>
      <c r="B7" s="1"/>
      <c r="D7" s="1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</row>
    <row r="8" spans="1:62" s="2" customFormat="1" ht="15.75" customHeight="1">
      <c r="A8" s="49" t="s">
        <v>42</v>
      </c>
      <c r="B8" s="49"/>
      <c r="D8" s="1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</row>
    <row r="9" spans="1:62" s="2" customFormat="1" ht="20.25">
      <c r="A9" s="22" t="s">
        <v>10</v>
      </c>
      <c r="B9" s="23">
        <v>40.1254</v>
      </c>
      <c r="D9" s="1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</row>
    <row r="10" spans="1:62" s="2" customFormat="1" ht="20.25">
      <c r="A10" s="22" t="s">
        <v>11</v>
      </c>
      <c r="B10" s="23">
        <v>43.6083</v>
      </c>
      <c r="D10" s="1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</row>
    <row r="11" spans="1:62" s="2" customFormat="1" ht="15">
      <c r="A11" s="1" t="s">
        <v>12</v>
      </c>
      <c r="B11" s="24"/>
      <c r="D11" s="1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</row>
    <row r="12" spans="1:62" s="2" customFormat="1" ht="15">
      <c r="A12" s="1"/>
      <c r="B12" s="24"/>
      <c r="D12" s="1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</row>
    <row r="13" spans="1:10" s="2" customFormat="1" ht="15">
      <c r="A13" s="1" t="s">
        <v>13</v>
      </c>
      <c r="B13" s="1"/>
      <c r="D13" s="1"/>
      <c r="E13" s="38"/>
      <c r="F13" s="38"/>
      <c r="G13" s="38"/>
      <c r="H13" s="38"/>
      <c r="I13" s="38"/>
      <c r="J13" s="38"/>
    </row>
    <row r="14" spans="1:9" s="25" customFormat="1" ht="55.5" customHeight="1">
      <c r="A14" s="50" t="s">
        <v>14</v>
      </c>
      <c r="B14" s="50" t="s">
        <v>41</v>
      </c>
      <c r="C14" s="48" t="s">
        <v>44</v>
      </c>
      <c r="D14" s="48" t="s">
        <v>15</v>
      </c>
      <c r="E14" s="48"/>
      <c r="F14" s="48" t="s">
        <v>16</v>
      </c>
      <c r="G14" s="48"/>
      <c r="H14" s="48" t="s">
        <v>39</v>
      </c>
      <c r="I14" s="48" t="s">
        <v>40</v>
      </c>
    </row>
    <row r="15" spans="1:9" s="25" customFormat="1" ht="54.75" customHeight="1">
      <c r="A15" s="50"/>
      <c r="B15" s="50"/>
      <c r="C15" s="48"/>
      <c r="D15" s="45" t="s">
        <v>17</v>
      </c>
      <c r="E15" s="45" t="s">
        <v>18</v>
      </c>
      <c r="F15" s="45" t="s">
        <v>17</v>
      </c>
      <c r="G15" s="45" t="s">
        <v>18</v>
      </c>
      <c r="H15" s="48"/>
      <c r="I15" s="48"/>
    </row>
    <row r="16" spans="1:9" ht="40.5">
      <c r="A16" s="46" t="str">
        <f>IF(MAX(NameCount)&lt;ROW(1:1),"",VLOOKUP(ROW(1:1),NameList,2))</f>
        <v>ВІЛЬНИЙ (з можливістю дострокового розірвання  з ініціативи вкладника)</v>
      </c>
      <c r="B16" s="47">
        <f>VLOOKUP(A16&amp;Лист1!$C$5&amp;Лист1!$C$3&amp;Лист1!$C$4,ставки!$F$2:$G$65,2,0)</f>
        <v>4</v>
      </c>
      <c r="C16" s="47">
        <f aca="true" t="shared" si="0" ref="C16:C27">IF(B16="-","-",ROUND($C$2*B16/100*$C$4/12,2))</f>
        <v>1000</v>
      </c>
      <c r="D16" s="47">
        <f aca="true" t="shared" si="1" ref="D16:D27">IF(B16="-","-",ROUND((-1)*C16*0.18,2))</f>
        <v>-180</v>
      </c>
      <c r="E16" s="47">
        <f aca="true" t="shared" si="2" ref="E16:E27">IF(B16="-","-",IF($C$3=$I$2,D16,IF($C$3=$I$3,D16*$B$9,IF($C$3=$I$4,D16*$B$10,0))))</f>
        <v>-180</v>
      </c>
      <c r="F16" s="47">
        <f aca="true" t="shared" si="3" ref="F16:F27">IF(B16="-","-",ROUND((-1)*C16*0.015,2))</f>
        <v>-15</v>
      </c>
      <c r="G16" s="47">
        <f aca="true" t="shared" si="4" ref="G16:G27">IF(B16="-","-",IF($C$3=$I$2,F16,IF($C$3=$I$3,F16*$B$9,IF($C$3=$I$4,F16*$B$10,0))))</f>
        <v>-15</v>
      </c>
      <c r="H16" s="47">
        <f aca="true" t="shared" si="5" ref="H16:H27">IF(B16="-","-",(C16+D16+F16))</f>
        <v>805</v>
      </c>
      <c r="I16" s="47">
        <f aca="true" t="shared" si="6" ref="I16:I27">IF(B16="-","-",ROUND(B16*(1-0.18-0.015),2))</f>
        <v>3.22</v>
      </c>
    </row>
    <row r="17" spans="1:9" ht="20.25">
      <c r="A17" s="46" t="str">
        <f aca="true" t="shared" si="7" ref="A17:A40">IF(MAX(NameCount)&lt;ROW($A2:$IV2),"",VLOOKUP(ROW($A2:$IV2),NameList,2))</f>
        <v>ЗАРПЛАТНИЙ</v>
      </c>
      <c r="B17" s="47">
        <f>VLOOKUP(A17&amp;Лист1!$C$5&amp;Лист1!$C$3&amp;Лист1!$C$4,ставки!$F$2:$G$65,2,0)</f>
        <v>13.8</v>
      </c>
      <c r="C17" s="47">
        <f t="shared" si="0"/>
        <v>3450</v>
      </c>
      <c r="D17" s="47">
        <f t="shared" si="1"/>
        <v>-621</v>
      </c>
      <c r="E17" s="47">
        <f t="shared" si="2"/>
        <v>-621</v>
      </c>
      <c r="F17" s="47">
        <f t="shared" si="3"/>
        <v>-51.75</v>
      </c>
      <c r="G17" s="47">
        <f t="shared" si="4"/>
        <v>-51.75</v>
      </c>
      <c r="H17" s="47">
        <f t="shared" si="5"/>
        <v>2777.25</v>
      </c>
      <c r="I17" s="47">
        <f t="shared" si="6"/>
        <v>11.11</v>
      </c>
    </row>
    <row r="18" spans="1:9" ht="20.25">
      <c r="A18" s="46" t="str">
        <f t="shared" si="7"/>
        <v>КЛАСИЧНИЙ</v>
      </c>
      <c r="B18" s="47">
        <f>VLOOKUP(A18&amp;Лист1!$C$5&amp;Лист1!$C$3&amp;Лист1!$C$4,ставки!$F$2:$G$65,2,0)</f>
        <v>13.5</v>
      </c>
      <c r="C18" s="47">
        <f t="shared" si="0"/>
        <v>3375</v>
      </c>
      <c r="D18" s="47">
        <f t="shared" si="1"/>
        <v>-607.5</v>
      </c>
      <c r="E18" s="47">
        <f t="shared" si="2"/>
        <v>-607.5</v>
      </c>
      <c r="F18" s="47">
        <f t="shared" si="3"/>
        <v>-50.63</v>
      </c>
      <c r="G18" s="47">
        <f t="shared" si="4"/>
        <v>-50.63</v>
      </c>
      <c r="H18" s="47">
        <f t="shared" si="5"/>
        <v>2716.87</v>
      </c>
      <c r="I18" s="47">
        <f t="shared" si="6"/>
        <v>10.87</v>
      </c>
    </row>
    <row r="19" spans="1:9" ht="20.25">
      <c r="A19" s="46" t="str">
        <f t="shared" si="7"/>
        <v>КЛАСИЧНИЙ V.I.P. Від 230 тис.грн. </v>
      </c>
      <c r="B19" s="47">
        <f>VLOOKUP(A19&amp;Лист1!$C$5&amp;Лист1!$C$3&amp;Лист1!$C$4,ставки!$F$2:$G$65,2,0)</f>
        <v>13.9</v>
      </c>
      <c r="C19" s="47">
        <f t="shared" si="0"/>
        <v>3475</v>
      </c>
      <c r="D19" s="47">
        <f t="shared" si="1"/>
        <v>-625.5</v>
      </c>
      <c r="E19" s="47">
        <f t="shared" si="2"/>
        <v>-625.5</v>
      </c>
      <c r="F19" s="47">
        <f t="shared" si="3"/>
        <v>-52.13</v>
      </c>
      <c r="G19" s="47">
        <f t="shared" si="4"/>
        <v>-52.13</v>
      </c>
      <c r="H19" s="47">
        <f t="shared" si="5"/>
        <v>2797.37</v>
      </c>
      <c r="I19" s="47">
        <f t="shared" si="6"/>
        <v>11.19</v>
      </c>
    </row>
    <row r="20" spans="1:9" ht="20.25">
      <c r="A20" s="46" t="str">
        <f>IF(MAX(NameCount)&lt;ROW(5:5),"",VLOOKUP(ROW(5:5),NameList,2))</f>
        <v>НОВАЧОК</v>
      </c>
      <c r="B20" s="47">
        <f>VLOOKUP(A20&amp;Лист1!$C$5&amp;Лист1!$C$3&amp;Лист1!$C$4,ставки!$F$2:$G$65,2,0)</f>
        <v>15.5</v>
      </c>
      <c r="C20" s="47">
        <f t="shared" si="0"/>
        <v>3875</v>
      </c>
      <c r="D20" s="47">
        <f t="shared" si="1"/>
        <v>-697.5</v>
      </c>
      <c r="E20" s="47">
        <f t="shared" si="2"/>
        <v>-697.5</v>
      </c>
      <c r="F20" s="47">
        <f t="shared" si="3"/>
        <v>-58.13</v>
      </c>
      <c r="G20" s="47">
        <f t="shared" si="4"/>
        <v>-58.13</v>
      </c>
      <c r="H20" s="47">
        <f t="shared" si="5"/>
        <v>3119.37</v>
      </c>
      <c r="I20" s="47">
        <f t="shared" si="6"/>
        <v>12.48</v>
      </c>
    </row>
    <row r="21" spans="1:9" ht="20.25">
      <c r="A21" s="46" t="str">
        <f>IF(MAX(NameCount)&lt;ROW(6:6),"",VLOOKUP(ROW(6:6),NameList,2))</f>
        <v>ПАЙОВИЙ ПРИБУТКОВИЙ</v>
      </c>
      <c r="B21" s="47">
        <f>VLOOKUP(A21&amp;Лист1!$C$5&amp;Лист1!$C$3&amp;Лист1!$C$4,ставки!$F$2:$G$65,2,0)</f>
        <v>14</v>
      </c>
      <c r="C21" s="47">
        <f t="shared" si="0"/>
        <v>3500</v>
      </c>
      <c r="D21" s="47">
        <f t="shared" si="1"/>
        <v>-630</v>
      </c>
      <c r="E21" s="47">
        <f t="shared" si="2"/>
        <v>-630</v>
      </c>
      <c r="F21" s="47">
        <f t="shared" si="3"/>
        <v>-52.5</v>
      </c>
      <c r="G21" s="47">
        <f t="shared" si="4"/>
        <v>-52.5</v>
      </c>
      <c r="H21" s="47">
        <f t="shared" si="5"/>
        <v>2817.5</v>
      </c>
      <c r="I21" s="47">
        <f t="shared" si="6"/>
        <v>11.27</v>
      </c>
    </row>
    <row r="22" spans="1:9" ht="20.25">
      <c r="A22" s="46" t="str">
        <f t="shared" si="7"/>
        <v>ПАРТНЕРСЬКИЙ V.I.P.</v>
      </c>
      <c r="B22" s="47">
        <f>VLOOKUP(A22&amp;Лист1!$C$5&amp;Лист1!$C$3&amp;Лист1!$C$4,ставки!$F$2:$G$65,2,0)</f>
        <v>13.8</v>
      </c>
      <c r="C22" s="47">
        <f t="shared" si="0"/>
        <v>3450</v>
      </c>
      <c r="D22" s="47">
        <f t="shared" si="1"/>
        <v>-621</v>
      </c>
      <c r="E22" s="47">
        <f t="shared" si="2"/>
        <v>-621</v>
      </c>
      <c r="F22" s="47">
        <f t="shared" si="3"/>
        <v>-51.75</v>
      </c>
      <c r="G22" s="47">
        <f t="shared" si="4"/>
        <v>-51.75</v>
      </c>
      <c r="H22" s="47">
        <f t="shared" si="5"/>
        <v>2777.25</v>
      </c>
      <c r="I22" s="47">
        <f t="shared" si="6"/>
        <v>11.11</v>
      </c>
    </row>
    <row r="23" spans="1:9" ht="20.25">
      <c r="A23" s="46" t="str">
        <f t="shared" si="7"/>
        <v>ПЕНСІЙНИЙ _СВ64</v>
      </c>
      <c r="B23" s="47">
        <f>VLOOKUP(A23&amp;Лист1!$C$5&amp;Лист1!$C$3&amp;Лист1!$C$4,ставки!$F$2:$G$65,2,0)</f>
        <v>13.8</v>
      </c>
      <c r="C23" s="47">
        <f t="shared" si="0"/>
        <v>3450</v>
      </c>
      <c r="D23" s="47">
        <f t="shared" si="1"/>
        <v>-621</v>
      </c>
      <c r="E23" s="47">
        <f t="shared" si="2"/>
        <v>-621</v>
      </c>
      <c r="F23" s="47">
        <f t="shared" si="3"/>
        <v>-51.75</v>
      </c>
      <c r="G23" s="47">
        <f t="shared" si="4"/>
        <v>-51.75</v>
      </c>
      <c r="H23" s="47">
        <f t="shared" si="5"/>
        <v>2777.25</v>
      </c>
      <c r="I23" s="47">
        <f t="shared" si="6"/>
        <v>11.11</v>
      </c>
    </row>
    <row r="24" spans="1:9" ht="20.25">
      <c r="A24" s="46" t="str">
        <f t="shared" si="7"/>
        <v>ПЕНСІОНЕР</v>
      </c>
      <c r="B24" s="47">
        <f>VLOOKUP(A24&amp;Лист1!$C$5&amp;Лист1!$C$3&amp;Лист1!$C$4,ставки!$F$2:$G$65,2,0)</f>
        <v>13.6</v>
      </c>
      <c r="C24" s="47">
        <f t="shared" si="0"/>
        <v>3400</v>
      </c>
      <c r="D24" s="47">
        <f t="shared" si="1"/>
        <v>-612</v>
      </c>
      <c r="E24" s="47">
        <f t="shared" si="2"/>
        <v>-612</v>
      </c>
      <c r="F24" s="47">
        <f t="shared" si="3"/>
        <v>-51</v>
      </c>
      <c r="G24" s="47">
        <f t="shared" si="4"/>
        <v>-51</v>
      </c>
      <c r="H24" s="47">
        <f t="shared" si="5"/>
        <v>2737</v>
      </c>
      <c r="I24" s="47">
        <f t="shared" si="6"/>
        <v>10.95</v>
      </c>
    </row>
    <row r="25" spans="1:9" ht="20.25">
      <c r="A25" s="46" t="str">
        <f t="shared" si="7"/>
        <v>СТАБІЛЬНИЙ</v>
      </c>
      <c r="B25" s="47">
        <f>VLOOKUP(A25&amp;Лист1!$C$5&amp;Лист1!$C$3&amp;Лист1!$C$4,ставки!$F$2:$G$65,2,0)</f>
        <v>14</v>
      </c>
      <c r="C25" s="47">
        <f t="shared" si="0"/>
        <v>3500</v>
      </c>
      <c r="D25" s="47">
        <f t="shared" si="1"/>
        <v>-630</v>
      </c>
      <c r="E25" s="47">
        <f t="shared" si="2"/>
        <v>-630</v>
      </c>
      <c r="F25" s="47">
        <f t="shared" si="3"/>
        <v>-52.5</v>
      </c>
      <c r="G25" s="47">
        <f t="shared" si="4"/>
        <v>-52.5</v>
      </c>
      <c r="H25" s="47">
        <f t="shared" si="5"/>
        <v>2817.5</v>
      </c>
      <c r="I25" s="47">
        <f t="shared" si="6"/>
        <v>11.27</v>
      </c>
    </row>
    <row r="26" spans="1:9" ht="20.25">
      <c r="A26" s="46" t="str">
        <f t="shared" si="7"/>
        <v>ЧАРІВНИЙ ПОНЕДІЛОК ЛОЯЛЬНИЙ</v>
      </c>
      <c r="B26" s="47">
        <f>VLOOKUP(A26&amp;Лист1!$C$5&amp;Лист1!$C$3&amp;Лист1!$C$4,ставки!$F$2:$G$65,2,0)</f>
        <v>14</v>
      </c>
      <c r="C26" s="47">
        <f t="shared" si="0"/>
        <v>3500</v>
      </c>
      <c r="D26" s="47">
        <f t="shared" si="1"/>
        <v>-630</v>
      </c>
      <c r="E26" s="47">
        <f t="shared" si="2"/>
        <v>-630</v>
      </c>
      <c r="F26" s="47">
        <f t="shared" si="3"/>
        <v>-52.5</v>
      </c>
      <c r="G26" s="47">
        <f t="shared" si="4"/>
        <v>-52.5</v>
      </c>
      <c r="H26" s="47">
        <f t="shared" si="5"/>
        <v>2817.5</v>
      </c>
      <c r="I26" s="47">
        <f t="shared" si="6"/>
        <v>11.27</v>
      </c>
    </row>
    <row r="27" spans="1:9" ht="20.25">
      <c r="A27" s="46" t="str">
        <f t="shared" si="7"/>
        <v>НАДІЙНИЙ</v>
      </c>
      <c r="B27" s="47" t="e">
        <f>VLOOKUP(A27&amp;Лист1!$C$5&amp;Лист1!$C$3&amp;Лист1!$C$4,ставки!$F$2:$G$65,2,0)</f>
        <v>#N/A</v>
      </c>
      <c r="C27" s="47" t="e">
        <f t="shared" si="0"/>
        <v>#N/A</v>
      </c>
      <c r="D27" s="47" t="e">
        <f t="shared" si="1"/>
        <v>#N/A</v>
      </c>
      <c r="E27" s="47" t="e">
        <f t="shared" si="2"/>
        <v>#N/A</v>
      </c>
      <c r="F27" s="47" t="e">
        <f t="shared" si="3"/>
        <v>#N/A</v>
      </c>
      <c r="G27" s="47" t="e">
        <f t="shared" si="4"/>
        <v>#N/A</v>
      </c>
      <c r="H27" s="47" t="e">
        <f t="shared" si="5"/>
        <v>#N/A</v>
      </c>
      <c r="I27" s="47" t="e">
        <f t="shared" si="6"/>
        <v>#N/A</v>
      </c>
    </row>
    <row r="28" spans="1:9" s="44" customFormat="1" ht="20.25">
      <c r="A28" s="42">
        <f t="shared" si="7"/>
      </c>
      <c r="B28" s="43"/>
      <c r="C28" s="43"/>
      <c r="D28" s="43"/>
      <c r="E28" s="43"/>
      <c r="F28" s="43"/>
      <c r="G28" s="43"/>
      <c r="H28" s="43"/>
      <c r="I28" s="43"/>
    </row>
    <row r="29" spans="1:9" s="44" customFormat="1" ht="20.25">
      <c r="A29" s="42">
        <f t="shared" si="7"/>
      </c>
      <c r="B29" s="43"/>
      <c r="C29" s="43"/>
      <c r="D29" s="43"/>
      <c r="E29" s="43"/>
      <c r="F29" s="43"/>
      <c r="G29" s="43"/>
      <c r="H29" s="43"/>
      <c r="I29" s="43"/>
    </row>
    <row r="30" spans="1:2" s="2" customFormat="1" ht="20.25">
      <c r="A30" s="40">
        <f t="shared" si="7"/>
      </c>
      <c r="B30" s="41"/>
    </row>
    <row r="31" spans="1:2" ht="20.25">
      <c r="A31" s="26">
        <f t="shared" si="7"/>
      </c>
      <c r="B31" s="27"/>
    </row>
    <row r="32" spans="1:2" ht="20.25">
      <c r="A32" s="26">
        <f t="shared" si="7"/>
      </c>
      <c r="B32" s="27"/>
    </row>
    <row r="33" spans="1:2" ht="20.25">
      <c r="A33" s="26">
        <f t="shared" si="7"/>
      </c>
      <c r="B33" s="27"/>
    </row>
    <row r="34" spans="1:2" ht="20.25">
      <c r="A34" s="26">
        <f t="shared" si="7"/>
      </c>
      <c r="B34" s="27"/>
    </row>
    <row r="35" spans="1:2" ht="20.25">
      <c r="A35" s="26">
        <f t="shared" si="7"/>
      </c>
      <c r="B35" s="27"/>
    </row>
    <row r="36" spans="1:2" ht="20.25">
      <c r="A36" s="26">
        <f t="shared" si="7"/>
      </c>
      <c r="B36" s="27"/>
    </row>
    <row r="37" spans="1:2" ht="20.25">
      <c r="A37" s="26">
        <f t="shared" si="7"/>
      </c>
      <c r="B37" s="27"/>
    </row>
    <row r="38" spans="1:2" ht="20.25">
      <c r="A38" s="26">
        <f t="shared" si="7"/>
      </c>
      <c r="B38" s="27"/>
    </row>
    <row r="39" spans="1:2" ht="20.25">
      <c r="A39" s="26">
        <f t="shared" si="7"/>
      </c>
      <c r="B39" s="27"/>
    </row>
    <row r="40" ht="20.25">
      <c r="A40" s="26">
        <f t="shared" si="7"/>
      </c>
    </row>
  </sheetData>
  <sheetProtection selectLockedCells="1" selectUnlockedCells="1"/>
  <mergeCells count="8">
    <mergeCell ref="H14:H15"/>
    <mergeCell ref="I14:I15"/>
    <mergeCell ref="A8:B8"/>
    <mergeCell ref="A14:A15"/>
    <mergeCell ref="B14:B15"/>
    <mergeCell ref="C14:C15"/>
    <mergeCell ref="D14:E14"/>
    <mergeCell ref="F14:G14"/>
  </mergeCells>
  <dataValidations count="3">
    <dataValidation type="list" allowBlank="1" showErrorMessage="1" sqref="C3">
      <formula1>$I$2:$I$4</formula1>
      <formula2>0</formula2>
    </dataValidation>
    <dataValidation type="list" allowBlank="1" showErrorMessage="1" sqref="C4">
      <formula1>$H$2:$H$5</formula1>
      <formula2>0</formula2>
    </dataValidation>
    <dataValidation type="list" allowBlank="1" showErrorMessage="1" sqref="C5">
      <formula1>"в кінці строку,щомісячно,щорічно"</formula1>
      <formula2>0</formula2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8"/>
  <sheetViews>
    <sheetView zoomScalePageLayoutView="0" workbookViewId="0" topLeftCell="A1">
      <selection activeCell="A10" sqref="A10:IV10"/>
    </sheetView>
  </sheetViews>
  <sheetFormatPr defaultColWidth="11.57421875" defaultRowHeight="15"/>
  <cols>
    <col min="1" max="1" width="9.28125" style="28" customWidth="1"/>
    <col min="2" max="2" width="54.421875" style="29" customWidth="1"/>
    <col min="3" max="3" width="29.421875" style="29" customWidth="1"/>
    <col min="4" max="5" width="11.57421875" style="29" customWidth="1"/>
    <col min="6" max="6" width="28.8515625" style="28" customWidth="1"/>
    <col min="7" max="7" width="11.57421875" style="30" customWidth="1"/>
    <col min="8" max="8" width="11.57421875" style="28" customWidth="1"/>
    <col min="9" max="16384" width="11.57421875" style="31" customWidth="1"/>
  </cols>
  <sheetData>
    <row r="1" spans="1:7" ht="12.75">
      <c r="A1" s="28" t="s">
        <v>19</v>
      </c>
      <c r="B1" s="29" t="s">
        <v>20</v>
      </c>
      <c r="C1" s="29" t="s">
        <v>21</v>
      </c>
      <c r="D1" s="29" t="s">
        <v>2</v>
      </c>
      <c r="E1" s="29" t="s">
        <v>22</v>
      </c>
      <c r="F1" s="28" t="s">
        <v>23</v>
      </c>
      <c r="G1" s="30" t="s">
        <v>24</v>
      </c>
    </row>
    <row r="2" spans="1:7" ht="25.5">
      <c r="A2" s="28">
        <f>IF(COUNTIF(B$1:B2,B2)=1,MAX(A$1:A1)+1,"")</f>
        <v>1</v>
      </c>
      <c r="B2" s="32" t="s">
        <v>25</v>
      </c>
      <c r="C2" s="33" t="s">
        <v>9</v>
      </c>
      <c r="D2" s="33" t="s">
        <v>5</v>
      </c>
      <c r="E2" s="33">
        <v>3</v>
      </c>
      <c r="F2" s="28" t="str">
        <f>B2&amp;C2&amp;D2&amp;E2</f>
        <v>ВІЛЬНИЙ (з можливістю дострокового розірвання  з ініціативи вкладника)в кінці строкуUAH3</v>
      </c>
      <c r="G2" s="34">
        <v>4</v>
      </c>
    </row>
    <row r="3" spans="1:7" ht="25.5">
      <c r="A3" s="28">
        <f>IF(COUNTIF(B$1:B3,B3)=1,MAX(A$1:A2)+1,"")</f>
      </c>
      <c r="B3" s="32" t="s">
        <v>25</v>
      </c>
      <c r="C3" s="33" t="s">
        <v>9</v>
      </c>
      <c r="D3" s="33" t="s">
        <v>5</v>
      </c>
      <c r="E3" s="33">
        <v>6</v>
      </c>
      <c r="F3" s="28" t="str">
        <f aca="true" t="shared" si="0" ref="F3:F21">B3&amp;C3&amp;D3&amp;E3</f>
        <v>ВІЛЬНИЙ (з можливістю дострокового розірвання  з ініціативи вкладника)в кінці строкуUAH6</v>
      </c>
      <c r="G3" s="35">
        <v>4.5</v>
      </c>
    </row>
    <row r="4" spans="1:7" ht="25.5">
      <c r="A4" s="28">
        <f>IF(COUNTIF(B$1:B4,B4)=1,MAX(A$1:A3)+1,"")</f>
      </c>
      <c r="B4" s="32" t="s">
        <v>25</v>
      </c>
      <c r="C4" s="33" t="s">
        <v>9</v>
      </c>
      <c r="D4" s="33" t="s">
        <v>5</v>
      </c>
      <c r="E4" s="33">
        <v>12</v>
      </c>
      <c r="F4" s="28" t="str">
        <f t="shared" si="0"/>
        <v>ВІЛЬНИЙ (з можливістю дострокового розірвання  з ініціативи вкладника)в кінці строкуUAH12</v>
      </c>
      <c r="G4" s="34">
        <v>5</v>
      </c>
    </row>
    <row r="5" spans="1:7" ht="12.75">
      <c r="A5" s="28">
        <f>IF(COUNTIF(B$1:B5,B5)=1,MAX(A$1:A4)+1,"")</f>
        <v>2</v>
      </c>
      <c r="B5" s="36" t="s">
        <v>28</v>
      </c>
      <c r="C5" s="33" t="s">
        <v>9</v>
      </c>
      <c r="D5" s="33" t="s">
        <v>5</v>
      </c>
      <c r="E5" s="33">
        <v>3</v>
      </c>
      <c r="F5" s="28" t="str">
        <f t="shared" si="0"/>
        <v>ЗАРПЛАТНИЙв кінці строкуUAH3</v>
      </c>
      <c r="G5" s="34">
        <v>13.8</v>
      </c>
    </row>
    <row r="6" spans="1:7" ht="12.75">
      <c r="A6" s="28">
        <f>IF(COUNTIF(B$1:B6,B6)=1,MAX(A$1:A5)+1,"")</f>
      </c>
      <c r="B6" s="36" t="s">
        <v>28</v>
      </c>
      <c r="C6" s="33" t="s">
        <v>9</v>
      </c>
      <c r="D6" s="33" t="s">
        <v>5</v>
      </c>
      <c r="E6" s="33">
        <v>6</v>
      </c>
      <c r="F6" s="28" t="str">
        <f t="shared" si="0"/>
        <v>ЗАРПЛАТНИЙв кінці строкуUAH6</v>
      </c>
      <c r="G6" s="34">
        <v>14</v>
      </c>
    </row>
    <row r="7" spans="1:7" ht="12.75">
      <c r="A7" s="28">
        <f>IF(COUNTIF(B$1:B7,B7)=1,MAX(A$1:A6)+1,"")</f>
      </c>
      <c r="B7" s="36" t="s">
        <v>28</v>
      </c>
      <c r="C7" s="33" t="s">
        <v>9</v>
      </c>
      <c r="D7" s="33" t="s">
        <v>5</v>
      </c>
      <c r="E7" s="33">
        <v>12</v>
      </c>
      <c r="F7" s="28" t="str">
        <f t="shared" si="0"/>
        <v>ЗАРПЛАТНИЙв кінці строкуUAH12</v>
      </c>
      <c r="G7" s="34">
        <v>13.6</v>
      </c>
    </row>
    <row r="8" spans="1:7" ht="12.75">
      <c r="A8" s="28">
        <f>IF(COUNTIF(B$1:B8,B8)=1,MAX(A$1:A7)+1,"")</f>
      </c>
      <c r="B8" s="36" t="s">
        <v>28</v>
      </c>
      <c r="C8" s="33" t="s">
        <v>27</v>
      </c>
      <c r="D8" s="33" t="s">
        <v>5</v>
      </c>
      <c r="E8" s="33">
        <v>3</v>
      </c>
      <c r="F8" s="28" t="str">
        <f t="shared" si="0"/>
        <v>ЗАРПЛАТНИЙщомісячноUAH3</v>
      </c>
      <c r="G8" s="34">
        <v>13.3</v>
      </c>
    </row>
    <row r="9" spans="1:7" ht="12.75">
      <c r="A9" s="28">
        <f>IF(COUNTIF(B$1:B9,B9)=1,MAX(A$1:A8)+1,"")</f>
      </c>
      <c r="B9" s="36" t="s">
        <v>28</v>
      </c>
      <c r="C9" s="33" t="s">
        <v>27</v>
      </c>
      <c r="D9" s="33" t="s">
        <v>5</v>
      </c>
      <c r="E9" s="33">
        <v>6</v>
      </c>
      <c r="F9" s="28" t="str">
        <f t="shared" si="0"/>
        <v>ЗАРПЛАТНИЙщомісячноUAH6</v>
      </c>
      <c r="G9" s="34">
        <v>13.5</v>
      </c>
    </row>
    <row r="10" spans="1:7" ht="12.75">
      <c r="A10" s="28">
        <f>IF(COUNTIF(B$1:B10,B10)=1,MAX(A$1:A9)+1,"")</f>
      </c>
      <c r="B10" s="36" t="s">
        <v>28</v>
      </c>
      <c r="C10" s="33" t="s">
        <v>27</v>
      </c>
      <c r="D10" s="33" t="s">
        <v>5</v>
      </c>
      <c r="E10" s="33">
        <v>12</v>
      </c>
      <c r="F10" s="28" t="str">
        <f t="shared" si="0"/>
        <v>ЗАРПЛАТНИЙщомісячноUAH12</v>
      </c>
      <c r="G10" s="34">
        <v>13.1</v>
      </c>
    </row>
    <row r="11" spans="1:7" ht="12.75">
      <c r="A11" s="28">
        <f>IF(COUNTIF(B$1:B11,B11)=1,MAX(A$1:A10)+1,"")</f>
        <v>3</v>
      </c>
      <c r="B11" s="36" t="s">
        <v>29</v>
      </c>
      <c r="C11" s="33" t="s">
        <v>9</v>
      </c>
      <c r="D11" s="33" t="s">
        <v>5</v>
      </c>
      <c r="E11" s="33">
        <v>3</v>
      </c>
      <c r="F11" s="28" t="str">
        <f t="shared" si="0"/>
        <v>КЛАСИЧНИЙв кінці строкуUAH3</v>
      </c>
      <c r="G11" s="34">
        <v>13.5</v>
      </c>
    </row>
    <row r="12" spans="1:7" ht="12.75">
      <c r="A12" s="28">
        <f aca="true" t="shared" si="1" ref="A12:A21">IF(COUNTIF(B$1:B12,B12)=1,MAX(A$1:A11)+1,"")</f>
      </c>
      <c r="B12" s="36" t="s">
        <v>29</v>
      </c>
      <c r="C12" s="33" t="s">
        <v>9</v>
      </c>
      <c r="D12" s="33" t="s">
        <v>5</v>
      </c>
      <c r="E12" s="33">
        <v>6</v>
      </c>
      <c r="F12" s="28" t="str">
        <f t="shared" si="0"/>
        <v>КЛАСИЧНИЙв кінці строкуUAH6</v>
      </c>
      <c r="G12" s="34">
        <v>13.7</v>
      </c>
    </row>
    <row r="13" spans="1:7" ht="12.75">
      <c r="A13" s="28">
        <f t="shared" si="1"/>
      </c>
      <c r="B13" s="36" t="s">
        <v>29</v>
      </c>
      <c r="C13" s="33" t="s">
        <v>9</v>
      </c>
      <c r="D13" s="33" t="s">
        <v>5</v>
      </c>
      <c r="E13" s="33">
        <v>12</v>
      </c>
      <c r="F13" s="28" t="str">
        <f t="shared" si="0"/>
        <v>КЛАСИЧНИЙв кінці строкуUAH12</v>
      </c>
      <c r="G13" s="34">
        <v>13.3</v>
      </c>
    </row>
    <row r="14" spans="1:7" ht="12.75">
      <c r="A14" s="28">
        <f>IF(COUNTIF(B$1:B14,B14)=1,MAX(A$1:A13)+1,"")</f>
      </c>
      <c r="B14" s="36" t="s">
        <v>29</v>
      </c>
      <c r="C14" s="33" t="s">
        <v>27</v>
      </c>
      <c r="D14" s="33" t="s">
        <v>5</v>
      </c>
      <c r="E14" s="33">
        <v>3</v>
      </c>
      <c r="F14" s="28" t="str">
        <f t="shared" si="0"/>
        <v>КЛАСИЧНИЙщомісячноUAH3</v>
      </c>
      <c r="G14" s="34">
        <v>13</v>
      </c>
    </row>
    <row r="15" spans="1:7" ht="12.75">
      <c r="A15" s="28">
        <f t="shared" si="1"/>
      </c>
      <c r="B15" s="36" t="s">
        <v>29</v>
      </c>
      <c r="C15" s="33" t="s">
        <v>27</v>
      </c>
      <c r="D15" s="33" t="s">
        <v>5</v>
      </c>
      <c r="E15" s="33">
        <v>6</v>
      </c>
      <c r="F15" s="28" t="str">
        <f t="shared" si="0"/>
        <v>КЛАСИЧНИЙщомісячноUAH6</v>
      </c>
      <c r="G15" s="34">
        <v>13.2</v>
      </c>
    </row>
    <row r="16" spans="1:7" ht="12.75">
      <c r="A16" s="28">
        <f t="shared" si="1"/>
      </c>
      <c r="B16" s="36" t="s">
        <v>29</v>
      </c>
      <c r="C16" s="33" t="s">
        <v>27</v>
      </c>
      <c r="D16" s="33" t="s">
        <v>5</v>
      </c>
      <c r="E16" s="33">
        <v>12</v>
      </c>
      <c r="F16" s="28" t="str">
        <f t="shared" si="0"/>
        <v>КЛАСИЧНИЙщомісячноUAH12</v>
      </c>
      <c r="G16" s="34">
        <v>12.8</v>
      </c>
    </row>
    <row r="17" spans="1:7" ht="12.75">
      <c r="A17" s="28">
        <f t="shared" si="1"/>
      </c>
      <c r="B17" s="36" t="s">
        <v>29</v>
      </c>
      <c r="C17" s="33" t="s">
        <v>27</v>
      </c>
      <c r="D17" s="33" t="s">
        <v>5</v>
      </c>
      <c r="E17" s="33">
        <v>60</v>
      </c>
      <c r="F17" s="28" t="str">
        <f t="shared" si="0"/>
        <v>КЛАСИЧНИЙщомісячноUAH60</v>
      </c>
      <c r="G17" s="34">
        <v>12.8</v>
      </c>
    </row>
    <row r="18" spans="1:7" ht="12.75">
      <c r="A18" s="28">
        <f t="shared" si="1"/>
      </c>
      <c r="B18" s="36" t="s">
        <v>29</v>
      </c>
      <c r="C18" s="33" t="s">
        <v>9</v>
      </c>
      <c r="D18" s="33" t="s">
        <v>7</v>
      </c>
      <c r="E18" s="33">
        <v>3</v>
      </c>
      <c r="F18" s="28" t="str">
        <f t="shared" si="0"/>
        <v>КЛАСИЧНИЙв кінці строкуUSD3</v>
      </c>
      <c r="G18" s="34">
        <v>0.1</v>
      </c>
    </row>
    <row r="19" spans="1:7" ht="12.75">
      <c r="A19" s="28">
        <f t="shared" si="1"/>
      </c>
      <c r="B19" s="36" t="s">
        <v>29</v>
      </c>
      <c r="C19" s="33" t="s">
        <v>9</v>
      </c>
      <c r="D19" s="33" t="s">
        <v>7</v>
      </c>
      <c r="E19" s="33">
        <v>6</v>
      </c>
      <c r="F19" s="28" t="str">
        <f t="shared" si="0"/>
        <v>КЛАСИЧНИЙв кінці строкуUSD6</v>
      </c>
      <c r="G19" s="34">
        <v>0.5</v>
      </c>
    </row>
    <row r="20" spans="1:7" ht="12.75">
      <c r="A20" s="28">
        <f t="shared" si="1"/>
      </c>
      <c r="B20" s="36" t="s">
        <v>29</v>
      </c>
      <c r="C20" s="33" t="s">
        <v>9</v>
      </c>
      <c r="D20" s="33" t="s">
        <v>7</v>
      </c>
      <c r="E20" s="33">
        <v>12</v>
      </c>
      <c r="F20" s="28" t="str">
        <f t="shared" si="0"/>
        <v>КЛАСИЧНИЙв кінці строкуUSD12</v>
      </c>
      <c r="G20" s="34">
        <v>0.7</v>
      </c>
    </row>
    <row r="21" spans="1:7" ht="12.75">
      <c r="A21" s="28">
        <f t="shared" si="1"/>
      </c>
      <c r="B21" s="36" t="s">
        <v>29</v>
      </c>
      <c r="C21" s="33" t="s">
        <v>26</v>
      </c>
      <c r="D21" s="33" t="s">
        <v>7</v>
      </c>
      <c r="E21" s="33">
        <v>60</v>
      </c>
      <c r="F21" s="28" t="str">
        <f t="shared" si="0"/>
        <v>КЛАСИЧНИЙщорічноUSD60</v>
      </c>
      <c r="G21" s="34">
        <v>0.7</v>
      </c>
    </row>
    <row r="22" spans="1:7" ht="12.75">
      <c r="A22" s="28">
        <f>IF(COUNTIF(B$1:B22,B22)=1,MAX(A$1:A21)+1,"")</f>
        <v>4</v>
      </c>
      <c r="B22" s="37" t="s">
        <v>30</v>
      </c>
      <c r="C22" s="33" t="s">
        <v>9</v>
      </c>
      <c r="D22" s="33" t="s">
        <v>5</v>
      </c>
      <c r="E22" s="33">
        <v>3</v>
      </c>
      <c r="F22" s="28" t="str">
        <f aca="true" t="shared" si="2" ref="F22:F27">B22&amp;C22&amp;D22&amp;E22</f>
        <v>КЛАСИЧНИЙ V.I.P. Від 230 тис.грн. в кінці строкуUAH3</v>
      </c>
      <c r="G22" s="34">
        <v>13.9</v>
      </c>
    </row>
    <row r="23" spans="1:7" ht="12.75">
      <c r="A23" s="28">
        <f>IF(COUNTIF(B$1:B23,B23)=1,MAX(A$1:A22)+1,"")</f>
      </c>
      <c r="B23" s="37" t="s">
        <v>30</v>
      </c>
      <c r="C23" s="33" t="s">
        <v>9</v>
      </c>
      <c r="D23" s="33" t="s">
        <v>5</v>
      </c>
      <c r="E23" s="33">
        <v>6</v>
      </c>
      <c r="F23" s="28" t="str">
        <f t="shared" si="2"/>
        <v>КЛАСИЧНИЙ V.I.P. Від 230 тис.грн. в кінці строкуUAH6</v>
      </c>
      <c r="G23" s="34">
        <v>14.1</v>
      </c>
    </row>
    <row r="24" spans="1:7" ht="12.75">
      <c r="A24" s="28">
        <f>IF(COUNTIF(B$1:B24,B24)=1,MAX(A$1:A23)+1,"")</f>
      </c>
      <c r="B24" s="37" t="s">
        <v>30</v>
      </c>
      <c r="C24" s="33" t="s">
        <v>9</v>
      </c>
      <c r="D24" s="33" t="s">
        <v>5</v>
      </c>
      <c r="E24" s="33">
        <v>12</v>
      </c>
      <c r="F24" s="28" t="str">
        <f t="shared" si="2"/>
        <v>КЛАСИЧНИЙ V.I.P. Від 230 тис.грн. в кінці строкуUAH12</v>
      </c>
      <c r="G24" s="34">
        <v>13.7</v>
      </c>
    </row>
    <row r="25" spans="1:7" ht="12.75">
      <c r="A25" s="28">
        <f>IF(COUNTIF(B$1:B25,B25)=1,MAX(A$1:A24)+1,"")</f>
      </c>
      <c r="B25" s="37" t="s">
        <v>30</v>
      </c>
      <c r="C25" s="33" t="s">
        <v>27</v>
      </c>
      <c r="D25" s="33" t="s">
        <v>5</v>
      </c>
      <c r="E25" s="33">
        <v>3</v>
      </c>
      <c r="F25" s="28" t="str">
        <f t="shared" si="2"/>
        <v>КЛАСИЧНИЙ V.I.P. Від 230 тис.грн. щомісячноUAH3</v>
      </c>
      <c r="G25" s="34">
        <v>13.4</v>
      </c>
    </row>
    <row r="26" spans="1:7" ht="12.75">
      <c r="A26" s="28">
        <f>IF(COUNTIF(B$1:B26,B26)=1,MAX(A$1:A25)+1,"")</f>
      </c>
      <c r="B26" s="37" t="s">
        <v>30</v>
      </c>
      <c r="C26" s="33" t="s">
        <v>27</v>
      </c>
      <c r="D26" s="33" t="s">
        <v>5</v>
      </c>
      <c r="E26" s="33">
        <v>6</v>
      </c>
      <c r="F26" s="28" t="str">
        <f t="shared" si="2"/>
        <v>КЛАСИЧНИЙ V.I.P. Від 230 тис.грн. щомісячноUAH6</v>
      </c>
      <c r="G26" s="34">
        <v>13.6</v>
      </c>
    </row>
    <row r="27" spans="1:7" ht="12.75">
      <c r="A27" s="28">
        <f>IF(COUNTIF(B$1:B27,B27)=1,MAX(A$1:A26)+1,"")</f>
      </c>
      <c r="B27" s="37" t="s">
        <v>30</v>
      </c>
      <c r="C27" s="33" t="s">
        <v>27</v>
      </c>
      <c r="D27" s="33" t="s">
        <v>5</v>
      </c>
      <c r="E27" s="33">
        <v>12</v>
      </c>
      <c r="F27" s="28" t="str">
        <f t="shared" si="2"/>
        <v>КЛАСИЧНИЙ V.I.P. Від 230 тис.грн. щомісячноUAH12</v>
      </c>
      <c r="G27" s="34">
        <v>13.2</v>
      </c>
    </row>
    <row r="28" spans="1:7" ht="12.75">
      <c r="A28" s="28">
        <f>IF(COUNTIF(B$1:B28,B28)=1,MAX(A$1:A27)+1,"")</f>
        <v>5</v>
      </c>
      <c r="B28" s="37" t="s">
        <v>31</v>
      </c>
      <c r="C28" s="33" t="s">
        <v>9</v>
      </c>
      <c r="D28" s="33" t="s">
        <v>5</v>
      </c>
      <c r="E28" s="33">
        <v>3</v>
      </c>
      <c r="F28" s="28" t="str">
        <f aca="true" t="shared" si="3" ref="F28:F34">B28&amp;C28&amp;D28&amp;E28</f>
        <v>НОВАЧОКв кінці строкуUAH3</v>
      </c>
      <c r="G28" s="34">
        <v>15.5</v>
      </c>
    </row>
    <row r="29" spans="1:7" ht="12.75">
      <c r="A29" s="28">
        <f>IF(COUNTIF(B$1:B29,B29)=1,MAX(A$1:A28)+1,"")</f>
        <v>6</v>
      </c>
      <c r="B29" s="37" t="s">
        <v>32</v>
      </c>
      <c r="C29" s="33" t="s">
        <v>9</v>
      </c>
      <c r="D29" s="33" t="s">
        <v>5</v>
      </c>
      <c r="E29" s="33">
        <v>3</v>
      </c>
      <c r="F29" s="28" t="str">
        <f t="shared" si="3"/>
        <v>ПАЙОВИЙ ПРИБУТКОВИЙв кінці строкуUAH3</v>
      </c>
      <c r="G29" s="34">
        <v>14</v>
      </c>
    </row>
    <row r="30" spans="1:7" ht="12.75">
      <c r="A30" s="28">
        <f>IF(COUNTIF(B$1:B30,B30)=1,MAX(A$1:A29)+1,"")</f>
      </c>
      <c r="B30" s="37" t="s">
        <v>32</v>
      </c>
      <c r="C30" s="33" t="s">
        <v>9</v>
      </c>
      <c r="D30" s="33" t="s">
        <v>5</v>
      </c>
      <c r="E30" s="33">
        <v>6</v>
      </c>
      <c r="F30" s="28" t="str">
        <f t="shared" si="3"/>
        <v>ПАЙОВИЙ ПРИБУТКОВИЙв кінці строкуUAH6</v>
      </c>
      <c r="G30" s="34">
        <v>14.2</v>
      </c>
    </row>
    <row r="31" spans="1:7" ht="12.75">
      <c r="A31" s="28">
        <f>IF(COUNTIF(B$1:B31,B31)=1,MAX(A$1:A30)+1,"")</f>
      </c>
      <c r="B31" s="37" t="s">
        <v>32</v>
      </c>
      <c r="C31" s="33" t="s">
        <v>9</v>
      </c>
      <c r="D31" s="33" t="s">
        <v>5</v>
      </c>
      <c r="E31" s="33">
        <v>12</v>
      </c>
      <c r="F31" s="28" t="str">
        <f t="shared" si="3"/>
        <v>ПАЙОВИЙ ПРИБУТКОВИЙв кінці строкуUAH12</v>
      </c>
      <c r="G31" s="34">
        <v>13.8</v>
      </c>
    </row>
    <row r="32" spans="1:7" ht="12.75">
      <c r="A32" s="28">
        <f>IF(COUNTIF(B$1:B32,B32)=1,MAX(A$1:A31)+1,"")</f>
      </c>
      <c r="B32" s="37" t="s">
        <v>32</v>
      </c>
      <c r="C32" s="33" t="s">
        <v>27</v>
      </c>
      <c r="D32" s="33" t="s">
        <v>5</v>
      </c>
      <c r="E32" s="33">
        <v>3</v>
      </c>
      <c r="F32" s="28" t="str">
        <f t="shared" si="3"/>
        <v>ПАЙОВИЙ ПРИБУТКОВИЙщомісячноUAH3</v>
      </c>
      <c r="G32" s="34">
        <v>13.5</v>
      </c>
    </row>
    <row r="33" spans="1:7" ht="12.75">
      <c r="A33" s="28">
        <f>IF(COUNTIF(B$1:B33,B33)=1,MAX(A$1:A32)+1,"")</f>
      </c>
      <c r="B33" s="37" t="s">
        <v>32</v>
      </c>
      <c r="C33" s="33" t="s">
        <v>27</v>
      </c>
      <c r="D33" s="33" t="s">
        <v>5</v>
      </c>
      <c r="E33" s="33">
        <v>6</v>
      </c>
      <c r="F33" s="28" t="str">
        <f t="shared" si="3"/>
        <v>ПАЙОВИЙ ПРИБУТКОВИЙщомісячноUAH6</v>
      </c>
      <c r="G33" s="34">
        <v>13.7</v>
      </c>
    </row>
    <row r="34" spans="1:7" ht="12.75">
      <c r="A34" s="28">
        <f>IF(COUNTIF(B$1:B34,B34)=1,MAX(A$1:A33)+1,"")</f>
      </c>
      <c r="B34" s="37" t="s">
        <v>32</v>
      </c>
      <c r="C34" s="33" t="s">
        <v>27</v>
      </c>
      <c r="D34" s="33" t="s">
        <v>5</v>
      </c>
      <c r="E34" s="33">
        <v>12</v>
      </c>
      <c r="F34" s="28" t="str">
        <f t="shared" si="3"/>
        <v>ПАЙОВИЙ ПРИБУТКОВИЙщомісячноUAH12</v>
      </c>
      <c r="G34" s="34">
        <v>13.3</v>
      </c>
    </row>
    <row r="35" spans="1:7" ht="12.75">
      <c r="A35" s="28">
        <f>IF(COUNTIF(B$1:B35,B35)=1,MAX(A$1:A34)+1,"")</f>
        <v>7</v>
      </c>
      <c r="B35" s="36" t="s">
        <v>33</v>
      </c>
      <c r="C35" s="33" t="s">
        <v>9</v>
      </c>
      <c r="D35" s="33" t="s">
        <v>5</v>
      </c>
      <c r="E35" s="33">
        <v>3</v>
      </c>
      <c r="F35" s="28" t="str">
        <f aca="true" t="shared" si="4" ref="F35:F53">B35&amp;C35&amp;D35&amp;E35</f>
        <v>ПАРТНЕРСЬКИЙ V.I.P.в кінці строкуUAH3</v>
      </c>
      <c r="G35" s="34">
        <v>13.8</v>
      </c>
    </row>
    <row r="36" spans="1:7" ht="12.75">
      <c r="A36" s="28">
        <f>IF(COUNTIF(B$1:B36,B36)=1,MAX(A$1:A35)+1,"")</f>
      </c>
      <c r="B36" s="36" t="s">
        <v>33</v>
      </c>
      <c r="C36" s="33" t="s">
        <v>9</v>
      </c>
      <c r="D36" s="33" t="s">
        <v>5</v>
      </c>
      <c r="E36" s="33">
        <v>6</v>
      </c>
      <c r="F36" s="28" t="str">
        <f t="shared" si="4"/>
        <v>ПАРТНЕРСЬКИЙ V.I.P.в кінці строкуUAH6</v>
      </c>
      <c r="G36" s="34">
        <v>14</v>
      </c>
    </row>
    <row r="37" spans="1:7" ht="12.75">
      <c r="A37" s="28">
        <f>IF(COUNTIF(B$1:B37,B37)=1,MAX(A$1:A36)+1,"")</f>
      </c>
      <c r="B37" s="36" t="s">
        <v>33</v>
      </c>
      <c r="C37" s="33" t="s">
        <v>9</v>
      </c>
      <c r="D37" s="33" t="s">
        <v>5</v>
      </c>
      <c r="E37" s="33">
        <v>12</v>
      </c>
      <c r="F37" s="28" t="str">
        <f t="shared" si="4"/>
        <v>ПАРТНЕРСЬКИЙ V.I.P.в кінці строкуUAH12</v>
      </c>
      <c r="G37" s="34">
        <v>13.6</v>
      </c>
    </row>
    <row r="38" spans="1:7" ht="12.75">
      <c r="A38" s="28">
        <f>IF(COUNTIF(B$1:B38,B38)=1,MAX(A$1:A37)+1,"")</f>
      </c>
      <c r="B38" s="36" t="s">
        <v>33</v>
      </c>
      <c r="C38" s="33" t="s">
        <v>27</v>
      </c>
      <c r="D38" s="33" t="s">
        <v>5</v>
      </c>
      <c r="E38" s="33">
        <v>3</v>
      </c>
      <c r="F38" s="28" t="str">
        <f t="shared" si="4"/>
        <v>ПАРТНЕРСЬКИЙ V.I.P.щомісячноUAH3</v>
      </c>
      <c r="G38" s="34">
        <v>13.3</v>
      </c>
    </row>
    <row r="39" spans="1:7" ht="12.75">
      <c r="A39" s="28">
        <f>IF(COUNTIF(B$1:B39,B39)=1,MAX(A$1:A38)+1,"")</f>
      </c>
      <c r="B39" s="36" t="s">
        <v>33</v>
      </c>
      <c r="C39" s="33" t="s">
        <v>27</v>
      </c>
      <c r="D39" s="33" t="s">
        <v>5</v>
      </c>
      <c r="E39" s="33">
        <v>6</v>
      </c>
      <c r="F39" s="28" t="str">
        <f t="shared" si="4"/>
        <v>ПАРТНЕРСЬКИЙ V.I.P.щомісячноUAH6</v>
      </c>
      <c r="G39" s="34">
        <v>13.5</v>
      </c>
    </row>
    <row r="40" spans="1:7" ht="12.75">
      <c r="A40" s="28">
        <f>IF(COUNTIF(B$1:B40,B40)=1,MAX(A$1:A39)+1,"")</f>
      </c>
      <c r="B40" s="36" t="s">
        <v>33</v>
      </c>
      <c r="C40" s="33" t="s">
        <v>27</v>
      </c>
      <c r="D40" s="33" t="s">
        <v>5</v>
      </c>
      <c r="E40" s="33">
        <v>12</v>
      </c>
      <c r="F40" s="28" t="str">
        <f t="shared" si="4"/>
        <v>ПАРТНЕРСЬКИЙ V.I.P.щомісячноUAH12</v>
      </c>
      <c r="G40" s="34">
        <v>13.1</v>
      </c>
    </row>
    <row r="41" spans="1:7" ht="12.75">
      <c r="A41" s="28">
        <f>IF(COUNTIF(B$1:B41,B41)=1,MAX(A$1:A40)+1,"")</f>
        <v>8</v>
      </c>
      <c r="B41" s="36" t="s">
        <v>34</v>
      </c>
      <c r="C41" s="33" t="s">
        <v>9</v>
      </c>
      <c r="D41" s="33" t="s">
        <v>5</v>
      </c>
      <c r="E41" s="33">
        <v>3</v>
      </c>
      <c r="F41" s="28" t="str">
        <f t="shared" si="4"/>
        <v>ПЕНСІЙНИЙ _СВ64в кінці строкуUAH3</v>
      </c>
      <c r="G41" s="34">
        <v>13.8</v>
      </c>
    </row>
    <row r="42" spans="1:7" ht="12.75">
      <c r="A42" s="28">
        <f>IF(COUNTIF(B$1:B42,B42)=1,MAX(A$1:A41)+1,"")</f>
      </c>
      <c r="B42" s="36" t="s">
        <v>34</v>
      </c>
      <c r="C42" s="33" t="s">
        <v>9</v>
      </c>
      <c r="D42" s="33" t="s">
        <v>5</v>
      </c>
      <c r="E42" s="33">
        <v>6</v>
      </c>
      <c r="F42" s="28" t="str">
        <f t="shared" si="4"/>
        <v>ПЕНСІЙНИЙ _СВ64в кінці строкуUAH6</v>
      </c>
      <c r="G42" s="34">
        <v>14</v>
      </c>
    </row>
    <row r="43" spans="1:7" ht="12.75">
      <c r="A43" s="28">
        <f>IF(COUNTIF(B$1:B43,B43)=1,MAX(A$1:A42)+1,"")</f>
      </c>
      <c r="B43" s="36" t="s">
        <v>34</v>
      </c>
      <c r="C43" s="33" t="s">
        <v>9</v>
      </c>
      <c r="D43" s="33" t="s">
        <v>5</v>
      </c>
      <c r="E43" s="33">
        <v>12</v>
      </c>
      <c r="F43" s="28" t="str">
        <f t="shared" si="4"/>
        <v>ПЕНСІЙНИЙ _СВ64в кінці строкуUAH12</v>
      </c>
      <c r="G43" s="34">
        <v>13.6</v>
      </c>
    </row>
    <row r="44" spans="1:7" ht="12.75">
      <c r="A44" s="28">
        <f>IF(COUNTIF(B$1:B44,B44)=1,MAX(A$1:A43)+1,"")</f>
      </c>
      <c r="B44" s="36" t="s">
        <v>34</v>
      </c>
      <c r="C44" s="33" t="s">
        <v>27</v>
      </c>
      <c r="D44" s="33" t="s">
        <v>5</v>
      </c>
      <c r="E44" s="33">
        <v>3</v>
      </c>
      <c r="F44" s="28" t="str">
        <f t="shared" si="4"/>
        <v>ПЕНСІЙНИЙ _СВ64щомісячноUAH3</v>
      </c>
      <c r="G44" s="34">
        <v>13.3</v>
      </c>
    </row>
    <row r="45" spans="1:7" ht="12.75">
      <c r="A45" s="28">
        <f>IF(COUNTIF(B$1:B45,B45)=1,MAX(A$1:A44)+1,"")</f>
      </c>
      <c r="B45" s="36" t="s">
        <v>34</v>
      </c>
      <c r="C45" s="33" t="s">
        <v>27</v>
      </c>
      <c r="D45" s="33" t="s">
        <v>5</v>
      </c>
      <c r="E45" s="33">
        <v>6</v>
      </c>
      <c r="F45" s="28" t="str">
        <f t="shared" si="4"/>
        <v>ПЕНСІЙНИЙ _СВ64щомісячноUAH6</v>
      </c>
      <c r="G45" s="34">
        <v>13.5</v>
      </c>
    </row>
    <row r="46" spans="1:7" ht="12.75">
      <c r="A46" s="28">
        <f>IF(COUNTIF(B$1:B46,B46)=1,MAX(A$1:A45)+1,"")</f>
      </c>
      <c r="B46" s="36" t="s">
        <v>34</v>
      </c>
      <c r="C46" s="33" t="s">
        <v>27</v>
      </c>
      <c r="D46" s="33" t="s">
        <v>5</v>
      </c>
      <c r="E46" s="33">
        <v>12</v>
      </c>
      <c r="F46" s="28" t="str">
        <f t="shared" si="4"/>
        <v>ПЕНСІЙНИЙ _СВ64щомісячноUAH12</v>
      </c>
      <c r="G46" s="34">
        <v>13.1</v>
      </c>
    </row>
    <row r="47" spans="1:7" ht="12.75">
      <c r="A47" s="28">
        <f>IF(COUNTIF(B$1:B47,B47)=1,MAX(A$1:A46)+1,"")</f>
        <v>9</v>
      </c>
      <c r="B47" s="36" t="s">
        <v>35</v>
      </c>
      <c r="C47" s="33" t="s">
        <v>9</v>
      </c>
      <c r="D47" s="33" t="s">
        <v>5</v>
      </c>
      <c r="E47" s="33">
        <v>3</v>
      </c>
      <c r="F47" s="28" t="str">
        <f t="shared" si="4"/>
        <v>ПЕНСІОНЕРв кінці строкуUAH3</v>
      </c>
      <c r="G47" s="34">
        <v>13.6</v>
      </c>
    </row>
    <row r="48" spans="1:7" ht="12.75">
      <c r="A48" s="28">
        <f aca="true" t="shared" si="5" ref="A48:A53">IF(COUNTIF(B$1:B48,B48)=1,MAX(A$1:A47)+1,"")</f>
      </c>
      <c r="B48" s="36" t="s">
        <v>35</v>
      </c>
      <c r="C48" s="33" t="s">
        <v>9</v>
      </c>
      <c r="D48" s="33" t="s">
        <v>5</v>
      </c>
      <c r="E48" s="33">
        <v>6</v>
      </c>
      <c r="F48" s="28" t="str">
        <f t="shared" si="4"/>
        <v>ПЕНСІОНЕРв кінці строкуUAH6</v>
      </c>
      <c r="G48" s="34">
        <v>13.8</v>
      </c>
    </row>
    <row r="49" spans="1:7" ht="12.75">
      <c r="A49" s="28">
        <f t="shared" si="5"/>
      </c>
      <c r="B49" s="36" t="s">
        <v>35</v>
      </c>
      <c r="C49" s="33" t="s">
        <v>9</v>
      </c>
      <c r="D49" s="33" t="s">
        <v>5</v>
      </c>
      <c r="E49" s="33">
        <v>12</v>
      </c>
      <c r="F49" s="28" t="str">
        <f t="shared" si="4"/>
        <v>ПЕНСІОНЕРв кінці строкуUAH12</v>
      </c>
      <c r="G49" s="34">
        <v>13.4</v>
      </c>
    </row>
    <row r="50" spans="1:7" ht="12.75">
      <c r="A50" s="28">
        <f t="shared" si="5"/>
      </c>
      <c r="B50" s="36" t="s">
        <v>35</v>
      </c>
      <c r="C50" s="33" t="s">
        <v>26</v>
      </c>
      <c r="D50" s="33" t="s">
        <v>5</v>
      </c>
      <c r="E50" s="33">
        <v>60</v>
      </c>
      <c r="F50" s="28" t="str">
        <f t="shared" si="4"/>
        <v>ПЕНСІОНЕРщорічноUAH60</v>
      </c>
      <c r="G50" s="34">
        <v>13.4</v>
      </c>
    </row>
    <row r="51" spans="1:7" ht="12.75">
      <c r="A51" s="28">
        <f t="shared" si="5"/>
      </c>
      <c r="B51" s="36" t="s">
        <v>35</v>
      </c>
      <c r="C51" s="33" t="s">
        <v>27</v>
      </c>
      <c r="D51" s="33" t="s">
        <v>5</v>
      </c>
      <c r="E51" s="33">
        <v>3</v>
      </c>
      <c r="F51" s="28" t="str">
        <f t="shared" si="4"/>
        <v>ПЕНСІОНЕРщомісячноUAH3</v>
      </c>
      <c r="G51" s="34">
        <v>13.1</v>
      </c>
    </row>
    <row r="52" spans="1:7" ht="12.75">
      <c r="A52" s="28">
        <f t="shared" si="5"/>
      </c>
      <c r="B52" s="36" t="s">
        <v>35</v>
      </c>
      <c r="C52" s="33" t="s">
        <v>27</v>
      </c>
      <c r="D52" s="33" t="s">
        <v>5</v>
      </c>
      <c r="E52" s="33">
        <v>6</v>
      </c>
      <c r="F52" s="28" t="str">
        <f t="shared" si="4"/>
        <v>ПЕНСІОНЕРщомісячноUAH6</v>
      </c>
      <c r="G52" s="34">
        <v>13.3</v>
      </c>
    </row>
    <row r="53" spans="1:7" ht="12.75">
      <c r="A53" s="28">
        <f t="shared" si="5"/>
      </c>
      <c r="B53" s="36" t="s">
        <v>35</v>
      </c>
      <c r="C53" s="33" t="s">
        <v>27</v>
      </c>
      <c r="D53" s="33" t="s">
        <v>5</v>
      </c>
      <c r="E53" s="33">
        <v>12</v>
      </c>
      <c r="F53" s="28" t="str">
        <f t="shared" si="4"/>
        <v>ПЕНСІОНЕРщомісячноUAH12</v>
      </c>
      <c r="G53" s="34">
        <v>12.9</v>
      </c>
    </row>
    <row r="54" spans="1:7" ht="12.75">
      <c r="A54" s="28">
        <f>IF(COUNTIF(B$1:B54,B54)=1,MAX(A$1:A53)+1,"")</f>
        <v>10</v>
      </c>
      <c r="B54" s="36" t="s">
        <v>36</v>
      </c>
      <c r="C54" s="33" t="s">
        <v>9</v>
      </c>
      <c r="D54" s="33" t="s">
        <v>5</v>
      </c>
      <c r="E54" s="33">
        <v>3</v>
      </c>
      <c r="F54" s="28" t="str">
        <f aca="true" t="shared" si="6" ref="F54:F64">B54&amp;C54&amp;D54&amp;E54</f>
        <v>СТАБІЛЬНИЙв кінці строкуUAH3</v>
      </c>
      <c r="G54" s="34">
        <v>14</v>
      </c>
    </row>
    <row r="55" spans="1:7" ht="12.75">
      <c r="A55" s="28">
        <f aca="true" t="shared" si="7" ref="A55:A60">IF(COUNTIF(B$1:B55,B55)=1,MAX(A$1:A54)+1,"")</f>
      </c>
      <c r="B55" s="36" t="s">
        <v>36</v>
      </c>
      <c r="C55" s="33" t="s">
        <v>9</v>
      </c>
      <c r="D55" s="33" t="s">
        <v>5</v>
      </c>
      <c r="E55" s="33">
        <v>6</v>
      </c>
      <c r="F55" s="28" t="str">
        <f t="shared" si="6"/>
        <v>СТАБІЛЬНИЙв кінці строкуUAH6</v>
      </c>
      <c r="G55" s="34">
        <v>14.2</v>
      </c>
    </row>
    <row r="56" spans="1:7" ht="12.75">
      <c r="A56" s="28">
        <f t="shared" si="7"/>
      </c>
      <c r="B56" s="36" t="s">
        <v>36</v>
      </c>
      <c r="C56" s="33" t="s">
        <v>9</v>
      </c>
      <c r="D56" s="33" t="s">
        <v>5</v>
      </c>
      <c r="E56" s="33">
        <v>12</v>
      </c>
      <c r="F56" s="28" t="str">
        <f t="shared" si="6"/>
        <v>СТАБІЛЬНИЙв кінці строкуUAH12</v>
      </c>
      <c r="G56" s="34">
        <v>13.8</v>
      </c>
    </row>
    <row r="57" spans="1:7" ht="12.75">
      <c r="A57" s="28">
        <f t="shared" si="7"/>
      </c>
      <c r="B57" s="36" t="s">
        <v>36</v>
      </c>
      <c r="C57" s="33" t="s">
        <v>26</v>
      </c>
      <c r="D57" s="33" t="s">
        <v>5</v>
      </c>
      <c r="E57" s="33">
        <v>60</v>
      </c>
      <c r="F57" s="28" t="str">
        <f t="shared" si="6"/>
        <v>СТАБІЛЬНИЙщорічноUAH60</v>
      </c>
      <c r="G57" s="34">
        <v>13.8</v>
      </c>
    </row>
    <row r="58" spans="1:7" ht="12.75">
      <c r="A58" s="28">
        <f t="shared" si="7"/>
      </c>
      <c r="B58" s="36" t="s">
        <v>36</v>
      </c>
      <c r="C58" s="33" t="s">
        <v>27</v>
      </c>
      <c r="D58" s="33" t="s">
        <v>5</v>
      </c>
      <c r="E58" s="33">
        <v>3</v>
      </c>
      <c r="F58" s="28" t="str">
        <f t="shared" si="6"/>
        <v>СТАБІЛЬНИЙщомісячноUAH3</v>
      </c>
      <c r="G58" s="34">
        <v>13.5</v>
      </c>
    </row>
    <row r="59" spans="1:7" ht="12.75">
      <c r="A59" s="28">
        <f t="shared" si="7"/>
      </c>
      <c r="B59" s="36" t="s">
        <v>36</v>
      </c>
      <c r="C59" s="33" t="s">
        <v>27</v>
      </c>
      <c r="D59" s="33" t="s">
        <v>5</v>
      </c>
      <c r="E59" s="33">
        <v>6</v>
      </c>
      <c r="F59" s="28" t="str">
        <f t="shared" si="6"/>
        <v>СТАБІЛЬНИЙщомісячноUAH6</v>
      </c>
      <c r="G59" s="34">
        <v>13.7</v>
      </c>
    </row>
    <row r="60" spans="1:7" ht="12.75">
      <c r="A60" s="28">
        <f t="shared" si="7"/>
      </c>
      <c r="B60" s="36" t="s">
        <v>36</v>
      </c>
      <c r="C60" s="33" t="s">
        <v>27</v>
      </c>
      <c r="D60" s="33" t="s">
        <v>5</v>
      </c>
      <c r="E60" s="33">
        <v>12</v>
      </c>
      <c r="F60" s="28" t="str">
        <f t="shared" si="6"/>
        <v>СТАБІЛЬНИЙщомісячноUAH12</v>
      </c>
      <c r="G60" s="34">
        <v>13.3</v>
      </c>
    </row>
    <row r="61" spans="1:7" ht="12.75">
      <c r="A61" s="28">
        <f>IF(COUNTIF(B$1:B61,B61)=1,MAX(A$1:A60)+1,"")</f>
      </c>
      <c r="B61" s="36" t="s">
        <v>36</v>
      </c>
      <c r="C61" s="33" t="s">
        <v>26</v>
      </c>
      <c r="D61" s="33" t="s">
        <v>7</v>
      </c>
      <c r="E61" s="33">
        <v>60</v>
      </c>
      <c r="F61" s="28" t="str">
        <f t="shared" si="6"/>
        <v>СТАБІЛЬНИЙщорічноUSD60</v>
      </c>
      <c r="G61" s="34">
        <v>0.7</v>
      </c>
    </row>
    <row r="62" spans="1:7" ht="12.75">
      <c r="A62" s="28">
        <f>IF(COUNTIF(B$1:B62,B62)=1,MAX(A$1:A61)+1,"")</f>
        <v>11</v>
      </c>
      <c r="B62" s="36" t="s">
        <v>37</v>
      </c>
      <c r="C62" s="33" t="s">
        <v>9</v>
      </c>
      <c r="D62" s="33" t="s">
        <v>5</v>
      </c>
      <c r="E62" s="33">
        <v>3</v>
      </c>
      <c r="F62" s="28" t="str">
        <f t="shared" si="6"/>
        <v>ЧАРІВНИЙ ПОНЕДІЛОК ЛОЯЛЬНИЙв кінці строкуUAH3</v>
      </c>
      <c r="G62" s="34">
        <v>14</v>
      </c>
    </row>
    <row r="63" spans="1:7" ht="12.75">
      <c r="A63" s="28">
        <f>IF(COUNTIF(B$1:B63,B63)=1,MAX(A$1:A62)+1,"")</f>
      </c>
      <c r="B63" s="36" t="s">
        <v>37</v>
      </c>
      <c r="C63" s="33" t="s">
        <v>9</v>
      </c>
      <c r="D63" s="33" t="s">
        <v>5</v>
      </c>
      <c r="E63" s="33">
        <v>6</v>
      </c>
      <c r="F63" s="28" t="str">
        <f t="shared" si="6"/>
        <v>ЧАРІВНИЙ ПОНЕДІЛОК ЛОЯЛЬНИЙв кінці строкуUAH6</v>
      </c>
      <c r="G63" s="35">
        <v>14.2</v>
      </c>
    </row>
    <row r="64" spans="1:7" ht="12.75">
      <c r="A64" s="28">
        <f>IF(COUNTIF(B$1:B64,B64)=1,MAX(A$1:A63)+1,"")</f>
      </c>
      <c r="B64" s="36" t="s">
        <v>37</v>
      </c>
      <c r="C64" s="33" t="s">
        <v>9</v>
      </c>
      <c r="D64" s="33" t="s">
        <v>5</v>
      </c>
      <c r="E64" s="33">
        <v>12</v>
      </c>
      <c r="F64" s="28" t="str">
        <f t="shared" si="6"/>
        <v>ЧАРІВНИЙ ПОНЕДІЛОК ЛОЯЛЬНИЙв кінці строкуUAH12</v>
      </c>
      <c r="G64" s="34">
        <v>13.8</v>
      </c>
    </row>
    <row r="65" spans="1:7" ht="12.75">
      <c r="A65" s="28">
        <f>IF(COUNTIF(B$1:B65,B65)=1,MAX(A$1:A64)+1,"")</f>
        <v>12</v>
      </c>
      <c r="B65" s="36" t="s">
        <v>38</v>
      </c>
      <c r="C65" s="33" t="s">
        <v>9</v>
      </c>
      <c r="D65" s="33" t="s">
        <v>6</v>
      </c>
      <c r="E65" s="33">
        <v>3</v>
      </c>
      <c r="F65" s="28" t="str">
        <f aca="true" t="shared" si="8" ref="F65:F115">B65&amp;C65&amp;D65&amp;E65</f>
        <v>НАДІЙНИЙв кінці строкуEUR3</v>
      </c>
      <c r="G65" s="35">
        <v>0.1</v>
      </c>
    </row>
    <row r="66" spans="1:7" ht="12.75">
      <c r="A66" s="28">
        <f aca="true" t="shared" si="9" ref="A66:A288">IF(COUNTIF(B$1:B66,B66)=1,MAX(A$1:A65)+1,"")</f>
      </c>
      <c r="B66" s="36" t="s">
        <v>38</v>
      </c>
      <c r="C66" s="33" t="s">
        <v>9</v>
      </c>
      <c r="D66" s="33" t="s">
        <v>6</v>
      </c>
      <c r="E66" s="33">
        <v>6</v>
      </c>
      <c r="F66" s="28" t="str">
        <f t="shared" si="8"/>
        <v>НАДІЙНИЙв кінці строкуEUR6</v>
      </c>
      <c r="G66" s="35">
        <v>0.5</v>
      </c>
    </row>
    <row r="67" spans="1:7" ht="12.75">
      <c r="A67" s="28">
        <f t="shared" si="9"/>
      </c>
      <c r="B67" s="36" t="s">
        <v>38</v>
      </c>
      <c r="C67" s="33" t="s">
        <v>9</v>
      </c>
      <c r="D67" s="33" t="s">
        <v>6</v>
      </c>
      <c r="E67" s="33">
        <v>12</v>
      </c>
      <c r="F67" s="28" t="str">
        <f t="shared" si="8"/>
        <v>НАДІЙНИЙв кінці строкуEUR12</v>
      </c>
      <c r="G67" s="35">
        <v>0.5</v>
      </c>
    </row>
    <row r="68" spans="1:7" ht="12.75">
      <c r="A68" s="28">
        <f t="shared" si="9"/>
      </c>
      <c r="B68" s="36" t="s">
        <v>38</v>
      </c>
      <c r="C68" s="33" t="s">
        <v>26</v>
      </c>
      <c r="D68" s="33" t="s">
        <v>6</v>
      </c>
      <c r="E68" s="33">
        <v>60</v>
      </c>
      <c r="F68" s="28" t="str">
        <f t="shared" si="8"/>
        <v>НАДІЙНИЙщорічноEUR60</v>
      </c>
      <c r="G68" s="35">
        <v>0.5</v>
      </c>
    </row>
    <row r="69" spans="1:6" ht="12.75">
      <c r="A69" s="28">
        <f>IF(COUNTIF(B$1:B69,B69)=1,MAX(A$1:A68)+1,"")</f>
      </c>
      <c r="F69" s="28">
        <f t="shared" si="8"/>
      </c>
    </row>
    <row r="70" spans="1:6" ht="12.75">
      <c r="A70" s="28">
        <f t="shared" si="9"/>
      </c>
      <c r="F70" s="28">
        <f t="shared" si="8"/>
      </c>
    </row>
    <row r="71" spans="1:6" ht="12.75">
      <c r="A71" s="28">
        <f t="shared" si="9"/>
      </c>
      <c r="F71" s="28">
        <f t="shared" si="8"/>
      </c>
    </row>
    <row r="72" spans="1:6" ht="12.75">
      <c r="A72" s="28">
        <f t="shared" si="9"/>
      </c>
      <c r="F72" s="28">
        <f t="shared" si="8"/>
      </c>
    </row>
    <row r="73" spans="1:6" ht="12.75">
      <c r="A73" s="28">
        <f t="shared" si="9"/>
      </c>
      <c r="F73" s="28">
        <f t="shared" si="8"/>
      </c>
    </row>
    <row r="74" spans="1:6" ht="12.75">
      <c r="A74" s="28">
        <f t="shared" si="9"/>
      </c>
      <c r="F74" s="28">
        <f t="shared" si="8"/>
      </c>
    </row>
    <row r="75" spans="1:6" ht="12.75">
      <c r="A75" s="28">
        <f t="shared" si="9"/>
      </c>
      <c r="F75" s="28">
        <f t="shared" si="8"/>
      </c>
    </row>
    <row r="76" spans="1:6" ht="12.75">
      <c r="A76" s="28">
        <f t="shared" si="9"/>
      </c>
      <c r="F76" s="28">
        <f t="shared" si="8"/>
      </c>
    </row>
    <row r="77" spans="1:6" ht="12.75">
      <c r="A77" s="28">
        <f t="shared" si="9"/>
      </c>
      <c r="F77" s="28">
        <f t="shared" si="8"/>
      </c>
    </row>
    <row r="78" spans="1:6" ht="12.75">
      <c r="A78" s="28">
        <f t="shared" si="9"/>
      </c>
      <c r="F78" s="28">
        <f t="shared" si="8"/>
      </c>
    </row>
    <row r="79" spans="1:6" ht="12.75">
      <c r="A79" s="28">
        <f t="shared" si="9"/>
      </c>
      <c r="F79" s="28">
        <f t="shared" si="8"/>
      </c>
    </row>
    <row r="80" spans="1:6" ht="12.75">
      <c r="A80" s="28">
        <f t="shared" si="9"/>
      </c>
      <c r="F80" s="28">
        <f t="shared" si="8"/>
      </c>
    </row>
    <row r="81" spans="1:6" ht="12.75">
      <c r="A81" s="28">
        <f t="shared" si="9"/>
      </c>
      <c r="F81" s="28">
        <f t="shared" si="8"/>
      </c>
    </row>
    <row r="82" spans="1:6" ht="12.75">
      <c r="A82" s="28">
        <f t="shared" si="9"/>
      </c>
      <c r="F82" s="28">
        <f t="shared" si="8"/>
      </c>
    </row>
    <row r="83" spans="1:6" ht="12.75">
      <c r="A83" s="28">
        <f t="shared" si="9"/>
      </c>
      <c r="F83" s="28">
        <f t="shared" si="8"/>
      </c>
    </row>
    <row r="84" spans="1:6" ht="12.75">
      <c r="A84" s="28">
        <f t="shared" si="9"/>
      </c>
      <c r="F84" s="28">
        <f t="shared" si="8"/>
      </c>
    </row>
    <row r="85" spans="1:6" ht="12.75">
      <c r="A85" s="28">
        <f t="shared" si="9"/>
      </c>
      <c r="F85" s="28">
        <f t="shared" si="8"/>
      </c>
    </row>
    <row r="86" spans="1:6" ht="12.75">
      <c r="A86" s="28">
        <f t="shared" si="9"/>
      </c>
      <c r="F86" s="28">
        <f t="shared" si="8"/>
      </c>
    </row>
    <row r="87" spans="1:6" ht="12.75">
      <c r="A87" s="28">
        <f t="shared" si="9"/>
      </c>
      <c r="F87" s="28">
        <f t="shared" si="8"/>
      </c>
    </row>
    <row r="88" spans="1:6" ht="12.75">
      <c r="A88" s="28">
        <f t="shared" si="9"/>
      </c>
      <c r="F88" s="28">
        <f t="shared" si="8"/>
      </c>
    </row>
    <row r="89" spans="1:6" ht="12.75">
      <c r="A89" s="28">
        <f t="shared" si="9"/>
      </c>
      <c r="F89" s="28">
        <f t="shared" si="8"/>
      </c>
    </row>
    <row r="90" spans="1:6" ht="12.75">
      <c r="A90" s="28">
        <f t="shared" si="9"/>
      </c>
      <c r="F90" s="28">
        <f t="shared" si="8"/>
      </c>
    </row>
    <row r="91" spans="1:6" ht="12.75">
      <c r="A91" s="28">
        <f t="shared" si="9"/>
      </c>
      <c r="F91" s="28">
        <f t="shared" si="8"/>
      </c>
    </row>
    <row r="92" spans="1:6" ht="12.75">
      <c r="A92" s="28">
        <f t="shared" si="9"/>
      </c>
      <c r="F92" s="28">
        <f t="shared" si="8"/>
      </c>
    </row>
    <row r="93" spans="1:6" ht="12.75">
      <c r="A93" s="28">
        <f t="shared" si="9"/>
      </c>
      <c r="F93" s="28">
        <f t="shared" si="8"/>
      </c>
    </row>
    <row r="94" spans="1:6" ht="12.75">
      <c r="A94" s="28">
        <f t="shared" si="9"/>
      </c>
      <c r="F94" s="28">
        <f t="shared" si="8"/>
      </c>
    </row>
    <row r="95" spans="1:6" ht="12.75">
      <c r="A95" s="28">
        <f t="shared" si="9"/>
      </c>
      <c r="F95" s="28">
        <f t="shared" si="8"/>
      </c>
    </row>
    <row r="96" spans="1:6" ht="12.75">
      <c r="A96" s="28">
        <f t="shared" si="9"/>
      </c>
      <c r="F96" s="28">
        <f t="shared" si="8"/>
      </c>
    </row>
    <row r="97" spans="1:6" ht="12.75">
      <c r="A97" s="28">
        <f t="shared" si="9"/>
      </c>
      <c r="F97" s="28">
        <f t="shared" si="8"/>
      </c>
    </row>
    <row r="98" spans="1:6" ht="12.75">
      <c r="A98" s="28">
        <f t="shared" si="9"/>
      </c>
      <c r="F98" s="28">
        <f t="shared" si="8"/>
      </c>
    </row>
    <row r="99" spans="1:6" ht="12.75">
      <c r="A99" s="28">
        <f t="shared" si="9"/>
      </c>
      <c r="F99" s="28">
        <f t="shared" si="8"/>
      </c>
    </row>
    <row r="100" spans="1:6" ht="12.75">
      <c r="A100" s="28">
        <f t="shared" si="9"/>
      </c>
      <c r="F100" s="28">
        <f t="shared" si="8"/>
      </c>
    </row>
    <row r="101" spans="1:6" ht="12.75">
      <c r="A101" s="28">
        <f t="shared" si="9"/>
      </c>
      <c r="F101" s="28">
        <f t="shared" si="8"/>
      </c>
    </row>
    <row r="102" spans="1:6" ht="12.75">
      <c r="A102" s="28">
        <f t="shared" si="9"/>
      </c>
      <c r="F102" s="28">
        <f t="shared" si="8"/>
      </c>
    </row>
    <row r="103" spans="1:6" ht="12.75">
      <c r="A103" s="28">
        <f t="shared" si="9"/>
      </c>
      <c r="F103" s="28">
        <f t="shared" si="8"/>
      </c>
    </row>
    <row r="104" spans="1:6" ht="12.75">
      <c r="A104" s="28">
        <f t="shared" si="9"/>
      </c>
      <c r="F104" s="28">
        <f t="shared" si="8"/>
      </c>
    </row>
    <row r="105" spans="1:6" ht="12.75">
      <c r="A105" s="28">
        <f t="shared" si="9"/>
      </c>
      <c r="F105" s="28">
        <f t="shared" si="8"/>
      </c>
    </row>
    <row r="106" spans="1:6" ht="12.75">
      <c r="A106" s="28">
        <f t="shared" si="9"/>
      </c>
      <c r="F106" s="28">
        <f t="shared" si="8"/>
      </c>
    </row>
    <row r="107" spans="1:6" ht="12.75">
      <c r="A107" s="28">
        <f t="shared" si="9"/>
      </c>
      <c r="F107" s="28">
        <f t="shared" si="8"/>
      </c>
    </row>
    <row r="108" spans="1:6" ht="12.75">
      <c r="A108" s="28">
        <f t="shared" si="9"/>
      </c>
      <c r="F108" s="28">
        <f t="shared" si="8"/>
      </c>
    </row>
    <row r="109" spans="1:6" ht="12.75">
      <c r="A109" s="28">
        <f t="shared" si="9"/>
      </c>
      <c r="F109" s="28">
        <f t="shared" si="8"/>
      </c>
    </row>
    <row r="110" spans="1:6" ht="12.75">
      <c r="A110" s="28">
        <f t="shared" si="9"/>
      </c>
      <c r="F110" s="28">
        <f t="shared" si="8"/>
      </c>
    </row>
    <row r="111" spans="1:6" ht="12.75">
      <c r="A111" s="28">
        <f t="shared" si="9"/>
      </c>
      <c r="F111" s="28">
        <f t="shared" si="8"/>
      </c>
    </row>
    <row r="112" spans="1:6" ht="12.75">
      <c r="A112" s="28">
        <f t="shared" si="9"/>
      </c>
      <c r="F112" s="28">
        <f t="shared" si="8"/>
      </c>
    </row>
    <row r="113" spans="1:6" ht="12.75">
      <c r="A113" s="28">
        <f t="shared" si="9"/>
      </c>
      <c r="F113" s="28">
        <f t="shared" si="8"/>
      </c>
    </row>
    <row r="114" spans="1:6" ht="12.75">
      <c r="A114" s="28">
        <f t="shared" si="9"/>
      </c>
      <c r="F114" s="28">
        <f t="shared" si="8"/>
      </c>
    </row>
    <row r="115" spans="1:6" ht="12.75">
      <c r="A115" s="28">
        <f t="shared" si="9"/>
      </c>
      <c r="F115" s="28">
        <f t="shared" si="8"/>
      </c>
    </row>
    <row r="116" spans="1:6" ht="12.75">
      <c r="A116" s="28">
        <f t="shared" si="9"/>
      </c>
      <c r="F116" s="28">
        <f aca="true" t="shared" si="10" ref="F116:F179">B116&amp;C116&amp;D116&amp;E116</f>
      </c>
    </row>
    <row r="117" spans="1:6" ht="12.75">
      <c r="A117" s="28">
        <f t="shared" si="9"/>
      </c>
      <c r="F117" s="28">
        <f t="shared" si="10"/>
      </c>
    </row>
    <row r="118" spans="1:6" ht="12.75">
      <c r="A118" s="28">
        <f t="shared" si="9"/>
      </c>
      <c r="F118" s="28">
        <f t="shared" si="10"/>
      </c>
    </row>
    <row r="119" spans="1:6" ht="12.75">
      <c r="A119" s="28">
        <f t="shared" si="9"/>
      </c>
      <c r="F119" s="28">
        <f t="shared" si="10"/>
      </c>
    </row>
    <row r="120" spans="1:6" ht="12.75">
      <c r="A120" s="28">
        <f t="shared" si="9"/>
      </c>
      <c r="F120" s="28">
        <f t="shared" si="10"/>
      </c>
    </row>
    <row r="121" spans="1:6" ht="12.75">
      <c r="A121" s="28">
        <f t="shared" si="9"/>
      </c>
      <c r="F121" s="28">
        <f t="shared" si="10"/>
      </c>
    </row>
    <row r="122" spans="1:6" ht="12.75">
      <c r="A122" s="28">
        <f t="shared" si="9"/>
      </c>
      <c r="F122" s="28">
        <f t="shared" si="10"/>
      </c>
    </row>
    <row r="123" spans="1:6" ht="12.75">
      <c r="A123" s="28">
        <f t="shared" si="9"/>
      </c>
      <c r="F123" s="28">
        <f t="shared" si="10"/>
      </c>
    </row>
    <row r="124" spans="1:6" ht="12.75">
      <c r="A124" s="28">
        <f t="shared" si="9"/>
      </c>
      <c r="F124" s="28">
        <f t="shared" si="10"/>
      </c>
    </row>
    <row r="125" spans="1:6" ht="12.75">
      <c r="A125" s="28">
        <f t="shared" si="9"/>
      </c>
      <c r="F125" s="28">
        <f t="shared" si="10"/>
      </c>
    </row>
    <row r="126" spans="1:6" ht="12.75">
      <c r="A126" s="28">
        <f t="shared" si="9"/>
      </c>
      <c r="F126" s="28">
        <f t="shared" si="10"/>
      </c>
    </row>
    <row r="127" spans="1:6" ht="12.75">
      <c r="A127" s="28">
        <f t="shared" si="9"/>
      </c>
      <c r="F127" s="28">
        <f t="shared" si="10"/>
      </c>
    </row>
    <row r="128" spans="1:6" ht="12.75">
      <c r="A128" s="28">
        <f t="shared" si="9"/>
      </c>
      <c r="F128" s="28">
        <f t="shared" si="10"/>
      </c>
    </row>
    <row r="129" spans="1:6" ht="12.75">
      <c r="A129" s="28">
        <f t="shared" si="9"/>
      </c>
      <c r="F129" s="28">
        <f t="shared" si="10"/>
      </c>
    </row>
    <row r="130" spans="1:6" ht="12.75">
      <c r="A130" s="28">
        <f t="shared" si="9"/>
      </c>
      <c r="F130" s="28">
        <f t="shared" si="10"/>
      </c>
    </row>
    <row r="131" spans="1:6" ht="12.75">
      <c r="A131" s="28">
        <f t="shared" si="9"/>
      </c>
      <c r="F131" s="28">
        <f t="shared" si="10"/>
      </c>
    </row>
    <row r="132" spans="1:6" ht="12.75">
      <c r="A132" s="28">
        <f t="shared" si="9"/>
      </c>
      <c r="F132" s="28">
        <f t="shared" si="10"/>
      </c>
    </row>
    <row r="133" spans="1:6" ht="12.75">
      <c r="A133" s="28">
        <f t="shared" si="9"/>
      </c>
      <c r="F133" s="28">
        <f t="shared" si="10"/>
      </c>
    </row>
    <row r="134" spans="1:6" ht="12.75">
      <c r="A134" s="28">
        <f t="shared" si="9"/>
      </c>
      <c r="F134" s="28">
        <f t="shared" si="10"/>
      </c>
    </row>
    <row r="135" spans="1:6" ht="12.75">
      <c r="A135" s="28">
        <f t="shared" si="9"/>
      </c>
      <c r="F135" s="28">
        <f t="shared" si="10"/>
      </c>
    </row>
    <row r="136" spans="1:6" ht="12.75">
      <c r="A136" s="28">
        <f t="shared" si="9"/>
      </c>
      <c r="F136" s="28">
        <f t="shared" si="10"/>
      </c>
    </row>
    <row r="137" spans="1:6" ht="12.75">
      <c r="A137" s="28">
        <f t="shared" si="9"/>
      </c>
      <c r="F137" s="28">
        <f t="shared" si="10"/>
      </c>
    </row>
    <row r="138" spans="1:6" ht="12.75">
      <c r="A138" s="28">
        <f t="shared" si="9"/>
      </c>
      <c r="F138" s="28">
        <f t="shared" si="10"/>
      </c>
    </row>
    <row r="139" spans="1:6" ht="12.75">
      <c r="A139" s="28">
        <f t="shared" si="9"/>
      </c>
      <c r="F139" s="28">
        <f t="shared" si="10"/>
      </c>
    </row>
    <row r="140" spans="1:6" ht="12.75">
      <c r="A140" s="28">
        <f t="shared" si="9"/>
      </c>
      <c r="F140" s="28">
        <f t="shared" si="10"/>
      </c>
    </row>
    <row r="141" spans="1:6" ht="12.75">
      <c r="A141" s="28">
        <f t="shared" si="9"/>
      </c>
      <c r="F141" s="28">
        <f t="shared" si="10"/>
      </c>
    </row>
    <row r="142" spans="1:6" ht="12.75">
      <c r="A142" s="28">
        <f t="shared" si="9"/>
      </c>
      <c r="F142" s="28">
        <f t="shared" si="10"/>
      </c>
    </row>
    <row r="143" spans="1:6" ht="12.75">
      <c r="A143" s="28">
        <f t="shared" si="9"/>
      </c>
      <c r="F143" s="28">
        <f t="shared" si="10"/>
      </c>
    </row>
    <row r="144" spans="1:6" ht="12.75">
      <c r="A144" s="28">
        <f t="shared" si="9"/>
      </c>
      <c r="F144" s="28">
        <f t="shared" si="10"/>
      </c>
    </row>
    <row r="145" spans="1:6" ht="12.75">
      <c r="A145" s="28">
        <f t="shared" si="9"/>
      </c>
      <c r="F145" s="28">
        <f t="shared" si="10"/>
      </c>
    </row>
    <row r="146" spans="1:6" ht="12.75">
      <c r="A146" s="28">
        <f t="shared" si="9"/>
      </c>
      <c r="F146" s="28">
        <f t="shared" si="10"/>
      </c>
    </row>
    <row r="147" spans="1:6" ht="12.75">
      <c r="A147" s="28">
        <f t="shared" si="9"/>
      </c>
      <c r="F147" s="28">
        <f t="shared" si="10"/>
      </c>
    </row>
    <row r="148" spans="1:6" ht="12.75">
      <c r="A148" s="28">
        <f t="shared" si="9"/>
      </c>
      <c r="F148" s="28">
        <f t="shared" si="10"/>
      </c>
    </row>
    <row r="149" spans="1:6" ht="12.75">
      <c r="A149" s="28">
        <f t="shared" si="9"/>
      </c>
      <c r="F149" s="28">
        <f t="shared" si="10"/>
      </c>
    </row>
    <row r="150" spans="1:6" ht="12.75">
      <c r="A150" s="28">
        <f t="shared" si="9"/>
      </c>
      <c r="F150" s="28">
        <f t="shared" si="10"/>
      </c>
    </row>
    <row r="151" spans="1:6" ht="12.75">
      <c r="A151" s="28">
        <f t="shared" si="9"/>
      </c>
      <c r="F151" s="28">
        <f t="shared" si="10"/>
      </c>
    </row>
    <row r="152" spans="1:6" ht="12.75">
      <c r="A152" s="28">
        <f t="shared" si="9"/>
      </c>
      <c r="F152" s="28">
        <f t="shared" si="10"/>
      </c>
    </row>
    <row r="153" spans="1:6" ht="12.75">
      <c r="A153" s="28">
        <f t="shared" si="9"/>
      </c>
      <c r="F153" s="28">
        <f t="shared" si="10"/>
      </c>
    </row>
    <row r="154" spans="1:6" ht="12.75">
      <c r="A154" s="28">
        <f t="shared" si="9"/>
      </c>
      <c r="F154" s="28">
        <f t="shared" si="10"/>
      </c>
    </row>
    <row r="155" spans="1:6" ht="12.75">
      <c r="A155" s="28">
        <f t="shared" si="9"/>
      </c>
      <c r="F155" s="28">
        <f t="shared" si="10"/>
      </c>
    </row>
    <row r="156" spans="1:6" ht="12.75">
      <c r="A156" s="28">
        <f t="shared" si="9"/>
      </c>
      <c r="F156" s="28">
        <f t="shared" si="10"/>
      </c>
    </row>
    <row r="157" spans="1:6" ht="12.75">
      <c r="A157" s="28">
        <f t="shared" si="9"/>
      </c>
      <c r="F157" s="28">
        <f t="shared" si="10"/>
      </c>
    </row>
    <row r="158" spans="1:6" ht="12.75">
      <c r="A158" s="28">
        <f t="shared" si="9"/>
      </c>
      <c r="F158" s="28">
        <f t="shared" si="10"/>
      </c>
    </row>
    <row r="159" spans="1:6" ht="12.75">
      <c r="A159" s="28">
        <f t="shared" si="9"/>
      </c>
      <c r="F159" s="28">
        <f t="shared" si="10"/>
      </c>
    </row>
    <row r="160" spans="1:6" ht="12.75">
      <c r="A160" s="28">
        <f t="shared" si="9"/>
      </c>
      <c r="F160" s="28">
        <f t="shared" si="10"/>
      </c>
    </row>
    <row r="161" spans="1:6" ht="12.75">
      <c r="A161" s="28">
        <f t="shared" si="9"/>
      </c>
      <c r="F161" s="28">
        <f t="shared" si="10"/>
      </c>
    </row>
    <row r="162" spans="1:6" ht="12.75">
      <c r="A162" s="28">
        <f t="shared" si="9"/>
      </c>
      <c r="F162" s="28">
        <f t="shared" si="10"/>
      </c>
    </row>
    <row r="163" spans="1:6" ht="12.75">
      <c r="A163" s="28">
        <f t="shared" si="9"/>
      </c>
      <c r="F163" s="28">
        <f t="shared" si="10"/>
      </c>
    </row>
    <row r="164" spans="1:6" ht="12.75">
      <c r="A164" s="28">
        <f t="shared" si="9"/>
      </c>
      <c r="F164" s="28">
        <f t="shared" si="10"/>
      </c>
    </row>
    <row r="165" spans="1:6" ht="12.75">
      <c r="A165" s="28">
        <f t="shared" si="9"/>
      </c>
      <c r="F165" s="28">
        <f t="shared" si="10"/>
      </c>
    </row>
    <row r="166" spans="1:6" ht="12.75">
      <c r="A166" s="28">
        <f t="shared" si="9"/>
      </c>
      <c r="F166" s="28">
        <f t="shared" si="10"/>
      </c>
    </row>
    <row r="167" spans="1:6" ht="12.75">
      <c r="A167" s="28">
        <f t="shared" si="9"/>
      </c>
      <c r="F167" s="28">
        <f t="shared" si="10"/>
      </c>
    </row>
    <row r="168" spans="1:6" ht="12.75">
      <c r="A168" s="28">
        <f t="shared" si="9"/>
      </c>
      <c r="F168" s="28">
        <f t="shared" si="10"/>
      </c>
    </row>
    <row r="169" spans="1:6" ht="12.75">
      <c r="A169" s="28">
        <f t="shared" si="9"/>
      </c>
      <c r="F169" s="28">
        <f t="shared" si="10"/>
      </c>
    </row>
    <row r="170" spans="1:6" ht="12.75">
      <c r="A170" s="28">
        <f t="shared" si="9"/>
      </c>
      <c r="F170" s="28">
        <f t="shared" si="10"/>
      </c>
    </row>
    <row r="171" spans="1:6" ht="12.75">
      <c r="A171" s="28">
        <f t="shared" si="9"/>
      </c>
      <c r="F171" s="28">
        <f t="shared" si="10"/>
      </c>
    </row>
    <row r="172" spans="1:6" ht="12.75">
      <c r="A172" s="28">
        <f t="shared" si="9"/>
      </c>
      <c r="F172" s="28">
        <f t="shared" si="10"/>
      </c>
    </row>
    <row r="173" spans="1:6" ht="12.75">
      <c r="A173" s="28">
        <f t="shared" si="9"/>
      </c>
      <c r="F173" s="28">
        <f t="shared" si="10"/>
      </c>
    </row>
    <row r="174" spans="1:6" ht="12.75">
      <c r="A174" s="28">
        <f t="shared" si="9"/>
      </c>
      <c r="F174" s="28">
        <f t="shared" si="10"/>
      </c>
    </row>
    <row r="175" spans="1:6" ht="12.75">
      <c r="A175" s="28">
        <f t="shared" si="9"/>
      </c>
      <c r="F175" s="28">
        <f t="shared" si="10"/>
      </c>
    </row>
    <row r="176" spans="1:6" ht="12.75">
      <c r="A176" s="28">
        <f t="shared" si="9"/>
      </c>
      <c r="F176" s="28">
        <f t="shared" si="10"/>
      </c>
    </row>
    <row r="177" spans="1:6" ht="12.75">
      <c r="A177" s="28">
        <f t="shared" si="9"/>
      </c>
      <c r="F177" s="28">
        <f t="shared" si="10"/>
      </c>
    </row>
    <row r="178" spans="1:6" ht="12.75">
      <c r="A178" s="28">
        <f t="shared" si="9"/>
      </c>
      <c r="F178" s="28">
        <f t="shared" si="10"/>
      </c>
    </row>
    <row r="179" spans="1:6" ht="12.75">
      <c r="A179" s="28">
        <f t="shared" si="9"/>
      </c>
      <c r="F179" s="28">
        <f t="shared" si="10"/>
      </c>
    </row>
    <row r="180" spans="1:6" ht="12.75">
      <c r="A180" s="28">
        <f t="shared" si="9"/>
      </c>
      <c r="F180" s="28">
        <f aca="true" t="shared" si="11" ref="F180:F243">B180&amp;C180&amp;D180&amp;E180</f>
      </c>
    </row>
    <row r="181" spans="1:6" ht="12.75">
      <c r="A181" s="28">
        <f t="shared" si="9"/>
      </c>
      <c r="F181" s="28">
        <f t="shared" si="11"/>
      </c>
    </row>
    <row r="182" spans="1:6" ht="12.75">
      <c r="A182" s="28">
        <f t="shared" si="9"/>
      </c>
      <c r="F182" s="28">
        <f t="shared" si="11"/>
      </c>
    </row>
    <row r="183" spans="1:6" ht="12.75">
      <c r="A183" s="28">
        <f t="shared" si="9"/>
      </c>
      <c r="F183" s="28">
        <f t="shared" si="11"/>
      </c>
    </row>
    <row r="184" spans="1:6" ht="12.75">
      <c r="A184" s="28">
        <f t="shared" si="9"/>
      </c>
      <c r="F184" s="28">
        <f t="shared" si="11"/>
      </c>
    </row>
    <row r="185" spans="1:6" ht="12.75">
      <c r="A185" s="28">
        <f t="shared" si="9"/>
      </c>
      <c r="F185" s="28">
        <f t="shared" si="11"/>
      </c>
    </row>
    <row r="186" spans="1:6" ht="12.75">
      <c r="A186" s="28">
        <f t="shared" si="9"/>
      </c>
      <c r="F186" s="28">
        <f t="shared" si="11"/>
      </c>
    </row>
    <row r="187" spans="1:6" ht="12.75">
      <c r="A187" s="28">
        <f t="shared" si="9"/>
      </c>
      <c r="F187" s="28">
        <f t="shared" si="11"/>
      </c>
    </row>
    <row r="188" spans="1:6" ht="12.75">
      <c r="A188" s="28">
        <f t="shared" si="9"/>
      </c>
      <c r="F188" s="28">
        <f t="shared" si="11"/>
      </c>
    </row>
    <row r="189" spans="1:6" ht="12.75">
      <c r="A189" s="28">
        <f t="shared" si="9"/>
      </c>
      <c r="F189" s="28">
        <f t="shared" si="11"/>
      </c>
    </row>
    <row r="190" spans="1:6" ht="12.75">
      <c r="A190" s="28">
        <f t="shared" si="9"/>
      </c>
      <c r="F190" s="28">
        <f t="shared" si="11"/>
      </c>
    </row>
    <row r="191" spans="1:6" ht="12.75">
      <c r="A191" s="28">
        <f t="shared" si="9"/>
      </c>
      <c r="F191" s="28">
        <f t="shared" si="11"/>
      </c>
    </row>
    <row r="192" spans="1:6" ht="12.75">
      <c r="A192" s="28">
        <f t="shared" si="9"/>
      </c>
      <c r="F192" s="28">
        <f t="shared" si="11"/>
      </c>
    </row>
    <row r="193" spans="1:6" ht="12.75">
      <c r="A193" s="28">
        <f t="shared" si="9"/>
      </c>
      <c r="F193" s="28">
        <f t="shared" si="11"/>
      </c>
    </row>
    <row r="194" spans="1:6" ht="12.75">
      <c r="A194" s="28">
        <f t="shared" si="9"/>
      </c>
      <c r="F194" s="28">
        <f t="shared" si="11"/>
      </c>
    </row>
    <row r="195" spans="1:6" ht="12.75">
      <c r="A195" s="28">
        <f t="shared" si="9"/>
      </c>
      <c r="F195" s="28">
        <f t="shared" si="11"/>
      </c>
    </row>
    <row r="196" spans="1:6" ht="12.75">
      <c r="A196" s="28">
        <f t="shared" si="9"/>
      </c>
      <c r="F196" s="28">
        <f t="shared" si="11"/>
      </c>
    </row>
    <row r="197" spans="1:6" ht="12.75">
      <c r="A197" s="28">
        <f t="shared" si="9"/>
      </c>
      <c r="F197" s="28">
        <f t="shared" si="11"/>
      </c>
    </row>
    <row r="198" spans="1:6" ht="12.75">
      <c r="A198" s="28">
        <f t="shared" si="9"/>
      </c>
      <c r="F198" s="28">
        <f t="shared" si="11"/>
      </c>
    </row>
    <row r="199" spans="1:6" ht="12.75">
      <c r="A199" s="28">
        <f t="shared" si="9"/>
      </c>
      <c r="F199" s="28">
        <f t="shared" si="11"/>
      </c>
    </row>
    <row r="200" spans="1:6" ht="12.75">
      <c r="A200" s="28">
        <f t="shared" si="9"/>
      </c>
      <c r="F200" s="28">
        <f t="shared" si="11"/>
      </c>
    </row>
    <row r="201" spans="1:6" ht="12.75">
      <c r="A201" s="28">
        <f t="shared" si="9"/>
      </c>
      <c r="F201" s="28">
        <f t="shared" si="11"/>
      </c>
    </row>
    <row r="202" spans="1:6" ht="12.75">
      <c r="A202" s="28">
        <f t="shared" si="9"/>
      </c>
      <c r="F202" s="28">
        <f t="shared" si="11"/>
      </c>
    </row>
    <row r="203" spans="1:6" ht="12.75">
      <c r="A203" s="28">
        <f t="shared" si="9"/>
      </c>
      <c r="F203" s="28">
        <f t="shared" si="11"/>
      </c>
    </row>
    <row r="204" spans="1:6" ht="12.75">
      <c r="A204" s="28">
        <f t="shared" si="9"/>
      </c>
      <c r="F204" s="28">
        <f t="shared" si="11"/>
      </c>
    </row>
    <row r="205" spans="1:6" ht="12.75">
      <c r="A205" s="28">
        <f t="shared" si="9"/>
      </c>
      <c r="F205" s="28">
        <f t="shared" si="11"/>
      </c>
    </row>
    <row r="206" spans="1:6" ht="12.75">
      <c r="A206" s="28">
        <f t="shared" si="9"/>
      </c>
      <c r="F206" s="28">
        <f t="shared" si="11"/>
      </c>
    </row>
    <row r="207" spans="1:6" ht="12.75">
      <c r="A207" s="28">
        <f t="shared" si="9"/>
      </c>
      <c r="F207" s="28">
        <f t="shared" si="11"/>
      </c>
    </row>
    <row r="208" spans="1:6" ht="12.75">
      <c r="A208" s="28">
        <f t="shared" si="9"/>
      </c>
      <c r="F208" s="28">
        <f t="shared" si="11"/>
      </c>
    </row>
    <row r="209" spans="1:6" ht="12.75">
      <c r="A209" s="28">
        <f t="shared" si="9"/>
      </c>
      <c r="F209" s="28">
        <f t="shared" si="11"/>
      </c>
    </row>
    <row r="210" spans="1:6" ht="12.75">
      <c r="A210" s="28">
        <f t="shared" si="9"/>
      </c>
      <c r="F210" s="28">
        <f t="shared" si="11"/>
      </c>
    </row>
    <row r="211" spans="1:6" ht="12.75">
      <c r="A211" s="28">
        <f t="shared" si="9"/>
      </c>
      <c r="F211" s="28">
        <f t="shared" si="11"/>
      </c>
    </row>
    <row r="212" spans="1:6" ht="12.75">
      <c r="A212" s="28">
        <f t="shared" si="9"/>
      </c>
      <c r="F212" s="28">
        <f t="shared" si="11"/>
      </c>
    </row>
    <row r="213" spans="1:6" ht="12.75">
      <c r="A213" s="28">
        <f t="shared" si="9"/>
      </c>
      <c r="F213" s="28">
        <f t="shared" si="11"/>
      </c>
    </row>
    <row r="214" spans="1:6" ht="12.75">
      <c r="A214" s="28">
        <f t="shared" si="9"/>
      </c>
      <c r="F214" s="28">
        <f t="shared" si="11"/>
      </c>
    </row>
    <row r="215" spans="1:6" ht="12.75">
      <c r="A215" s="28">
        <f t="shared" si="9"/>
      </c>
      <c r="F215" s="28">
        <f t="shared" si="11"/>
      </c>
    </row>
    <row r="216" spans="1:6" ht="12.75">
      <c r="A216" s="28">
        <f t="shared" si="9"/>
      </c>
      <c r="F216" s="28">
        <f t="shared" si="11"/>
      </c>
    </row>
    <row r="217" spans="1:6" ht="12.75">
      <c r="A217" s="28">
        <f t="shared" si="9"/>
      </c>
      <c r="F217" s="28">
        <f t="shared" si="11"/>
      </c>
    </row>
    <row r="218" spans="1:6" ht="12.75">
      <c r="A218" s="28">
        <f t="shared" si="9"/>
      </c>
      <c r="F218" s="28">
        <f t="shared" si="11"/>
      </c>
    </row>
    <row r="219" spans="1:6" ht="12.75">
      <c r="A219" s="28">
        <f t="shared" si="9"/>
      </c>
      <c r="F219" s="28">
        <f t="shared" si="11"/>
      </c>
    </row>
    <row r="220" spans="1:6" ht="12.75">
      <c r="A220" s="28">
        <f t="shared" si="9"/>
      </c>
      <c r="F220" s="28">
        <f t="shared" si="11"/>
      </c>
    </row>
    <row r="221" spans="1:6" ht="12.75">
      <c r="A221" s="28">
        <f t="shared" si="9"/>
      </c>
      <c r="F221" s="28">
        <f t="shared" si="11"/>
      </c>
    </row>
    <row r="222" spans="1:6" ht="12.75">
      <c r="A222" s="28">
        <f t="shared" si="9"/>
      </c>
      <c r="F222" s="28">
        <f t="shared" si="11"/>
      </c>
    </row>
    <row r="223" spans="1:6" ht="12.75">
      <c r="A223" s="28">
        <f t="shared" si="9"/>
      </c>
      <c r="F223" s="28">
        <f t="shared" si="11"/>
      </c>
    </row>
    <row r="224" spans="1:6" ht="12.75">
      <c r="A224" s="28">
        <f t="shared" si="9"/>
      </c>
      <c r="F224" s="28">
        <f t="shared" si="11"/>
      </c>
    </row>
    <row r="225" spans="1:6" ht="12.75">
      <c r="A225" s="28">
        <f t="shared" si="9"/>
      </c>
      <c r="F225" s="28">
        <f t="shared" si="11"/>
      </c>
    </row>
    <row r="226" spans="1:6" ht="12.75">
      <c r="A226" s="28">
        <f t="shared" si="9"/>
      </c>
      <c r="F226" s="28">
        <f t="shared" si="11"/>
      </c>
    </row>
    <row r="227" spans="1:6" ht="12.75">
      <c r="A227" s="28">
        <f t="shared" si="9"/>
      </c>
      <c r="F227" s="28">
        <f t="shared" si="11"/>
      </c>
    </row>
    <row r="228" spans="1:6" ht="12.75">
      <c r="A228" s="28">
        <f t="shared" si="9"/>
      </c>
      <c r="F228" s="28">
        <f t="shared" si="11"/>
      </c>
    </row>
    <row r="229" spans="1:6" ht="12.75">
      <c r="A229" s="28">
        <f t="shared" si="9"/>
      </c>
      <c r="F229" s="28">
        <f t="shared" si="11"/>
      </c>
    </row>
    <row r="230" spans="1:6" ht="12.75">
      <c r="A230" s="28">
        <f t="shared" si="9"/>
      </c>
      <c r="F230" s="28">
        <f t="shared" si="11"/>
      </c>
    </row>
    <row r="231" spans="1:6" ht="12.75">
      <c r="A231" s="28">
        <f t="shared" si="9"/>
      </c>
      <c r="F231" s="28">
        <f t="shared" si="11"/>
      </c>
    </row>
    <row r="232" spans="1:6" ht="12.75">
      <c r="A232" s="28">
        <f t="shared" si="9"/>
      </c>
      <c r="F232" s="28">
        <f t="shared" si="11"/>
      </c>
    </row>
    <row r="233" spans="1:6" ht="12.75">
      <c r="A233" s="28">
        <f t="shared" si="9"/>
      </c>
      <c r="F233" s="28">
        <f t="shared" si="11"/>
      </c>
    </row>
    <row r="234" spans="1:6" ht="12.75">
      <c r="A234" s="28">
        <f t="shared" si="9"/>
      </c>
      <c r="F234" s="28">
        <f t="shared" si="11"/>
      </c>
    </row>
    <row r="235" spans="1:6" ht="12.75">
      <c r="A235" s="28">
        <f t="shared" si="9"/>
      </c>
      <c r="F235" s="28">
        <f t="shared" si="11"/>
      </c>
    </row>
    <row r="236" spans="1:6" ht="12.75">
      <c r="A236" s="28">
        <f t="shared" si="9"/>
      </c>
      <c r="F236" s="28">
        <f t="shared" si="11"/>
      </c>
    </row>
    <row r="237" spans="1:6" ht="12.75">
      <c r="A237" s="28">
        <f t="shared" si="9"/>
      </c>
      <c r="F237" s="28">
        <f t="shared" si="11"/>
      </c>
    </row>
    <row r="238" spans="1:6" ht="12.75">
      <c r="A238" s="28">
        <f t="shared" si="9"/>
      </c>
      <c r="F238" s="28">
        <f t="shared" si="11"/>
      </c>
    </row>
    <row r="239" spans="1:6" ht="12.75">
      <c r="A239" s="28">
        <f t="shared" si="9"/>
      </c>
      <c r="F239" s="28">
        <f t="shared" si="11"/>
      </c>
    </row>
    <row r="240" spans="1:6" ht="12.75">
      <c r="A240" s="28">
        <f t="shared" si="9"/>
      </c>
      <c r="F240" s="28">
        <f t="shared" si="11"/>
      </c>
    </row>
    <row r="241" spans="1:6" ht="12.75">
      <c r="A241" s="28">
        <f t="shared" si="9"/>
      </c>
      <c r="F241" s="28">
        <f t="shared" si="11"/>
      </c>
    </row>
    <row r="242" spans="1:6" ht="12.75">
      <c r="A242" s="28">
        <f t="shared" si="9"/>
      </c>
      <c r="F242" s="28">
        <f t="shared" si="11"/>
      </c>
    </row>
    <row r="243" spans="1:6" ht="12.75">
      <c r="A243" s="28">
        <f t="shared" si="9"/>
      </c>
      <c r="F243" s="28">
        <f t="shared" si="11"/>
      </c>
    </row>
    <row r="244" spans="1:6" ht="12.75">
      <c r="A244" s="28">
        <f t="shared" si="9"/>
      </c>
      <c r="F244" s="28">
        <f aca="true" t="shared" si="12" ref="F244:F286">B244&amp;C244&amp;D244&amp;E244</f>
      </c>
    </row>
    <row r="245" spans="1:6" ht="12.75">
      <c r="A245" s="28">
        <f t="shared" si="9"/>
      </c>
      <c r="F245" s="28">
        <f t="shared" si="12"/>
      </c>
    </row>
    <row r="246" spans="1:6" ht="12.75">
      <c r="A246" s="28">
        <f t="shared" si="9"/>
      </c>
      <c r="F246" s="28">
        <f t="shared" si="12"/>
      </c>
    </row>
    <row r="247" spans="1:6" ht="12.75">
      <c r="A247" s="28">
        <f t="shared" si="9"/>
      </c>
      <c r="F247" s="28">
        <f t="shared" si="12"/>
      </c>
    </row>
    <row r="248" spans="1:6" ht="12.75">
      <c r="A248" s="28">
        <f t="shared" si="9"/>
      </c>
      <c r="F248" s="28">
        <f t="shared" si="12"/>
      </c>
    </row>
    <row r="249" spans="1:6" ht="12.75">
      <c r="A249" s="28">
        <f t="shared" si="9"/>
      </c>
      <c r="F249" s="28">
        <f t="shared" si="12"/>
      </c>
    </row>
    <row r="250" spans="1:6" ht="12.75">
      <c r="A250" s="28">
        <f t="shared" si="9"/>
      </c>
      <c r="F250" s="28">
        <f t="shared" si="12"/>
      </c>
    </row>
    <row r="251" spans="1:6" ht="12.75">
      <c r="A251" s="28">
        <f t="shared" si="9"/>
      </c>
      <c r="F251" s="28">
        <f t="shared" si="12"/>
      </c>
    </row>
    <row r="252" spans="1:6" ht="12.75">
      <c r="A252" s="28">
        <f t="shared" si="9"/>
      </c>
      <c r="F252" s="28">
        <f t="shared" si="12"/>
      </c>
    </row>
    <row r="253" spans="1:6" ht="12.75">
      <c r="A253" s="28">
        <f t="shared" si="9"/>
      </c>
      <c r="F253" s="28">
        <f t="shared" si="12"/>
      </c>
    </row>
    <row r="254" spans="1:6" ht="12.75">
      <c r="A254" s="28">
        <f t="shared" si="9"/>
      </c>
      <c r="F254" s="28">
        <f t="shared" si="12"/>
      </c>
    </row>
    <row r="255" spans="1:6" ht="12.75">
      <c r="A255" s="28">
        <f t="shared" si="9"/>
      </c>
      <c r="F255" s="28">
        <f t="shared" si="12"/>
      </c>
    </row>
    <row r="256" spans="1:6" ht="12.75">
      <c r="A256" s="28">
        <f t="shared" si="9"/>
      </c>
      <c r="F256" s="28">
        <f t="shared" si="12"/>
      </c>
    </row>
    <row r="257" spans="1:6" ht="12.75">
      <c r="A257" s="28">
        <f t="shared" si="9"/>
      </c>
      <c r="F257" s="28">
        <f t="shared" si="12"/>
      </c>
    </row>
    <row r="258" spans="1:6" ht="12.75">
      <c r="A258" s="28">
        <f t="shared" si="9"/>
      </c>
      <c r="F258" s="28">
        <f t="shared" si="12"/>
      </c>
    </row>
    <row r="259" spans="1:6" ht="12.75">
      <c r="A259" s="28">
        <f t="shared" si="9"/>
      </c>
      <c r="F259" s="28">
        <f t="shared" si="12"/>
      </c>
    </row>
    <row r="260" spans="1:6" ht="12.75">
      <c r="A260" s="28">
        <f t="shared" si="9"/>
      </c>
      <c r="F260" s="28">
        <f t="shared" si="12"/>
      </c>
    </row>
    <row r="261" spans="1:6" ht="12.75">
      <c r="A261" s="28">
        <f t="shared" si="9"/>
      </c>
      <c r="F261" s="28">
        <f t="shared" si="12"/>
      </c>
    </row>
    <row r="262" spans="1:6" ht="12.75">
      <c r="A262" s="28">
        <f t="shared" si="9"/>
      </c>
      <c r="F262" s="28">
        <f t="shared" si="12"/>
      </c>
    </row>
    <row r="263" spans="1:6" ht="12.75">
      <c r="A263" s="28">
        <f t="shared" si="9"/>
      </c>
      <c r="F263" s="28">
        <f t="shared" si="12"/>
      </c>
    </row>
    <row r="264" spans="1:6" ht="12.75">
      <c r="A264" s="28">
        <f t="shared" si="9"/>
      </c>
      <c r="F264" s="28">
        <f t="shared" si="12"/>
      </c>
    </row>
    <row r="265" spans="1:6" ht="12.75">
      <c r="A265" s="28">
        <f t="shared" si="9"/>
      </c>
      <c r="F265" s="28">
        <f t="shared" si="12"/>
      </c>
    </row>
    <row r="266" spans="1:6" ht="12.75">
      <c r="A266" s="28">
        <f t="shared" si="9"/>
      </c>
      <c r="F266" s="28">
        <f t="shared" si="12"/>
      </c>
    </row>
    <row r="267" spans="1:6" ht="12.75">
      <c r="A267" s="28">
        <f t="shared" si="9"/>
      </c>
      <c r="F267" s="28">
        <f t="shared" si="12"/>
      </c>
    </row>
    <row r="268" spans="1:6" ht="12.75">
      <c r="A268" s="28">
        <f t="shared" si="9"/>
      </c>
      <c r="F268" s="28">
        <f t="shared" si="12"/>
      </c>
    </row>
    <row r="269" spans="1:6" ht="12.75">
      <c r="A269" s="28">
        <f t="shared" si="9"/>
      </c>
      <c r="F269" s="28">
        <f t="shared" si="12"/>
      </c>
    </row>
    <row r="270" spans="1:6" ht="12.75">
      <c r="A270" s="28">
        <f t="shared" si="9"/>
      </c>
      <c r="F270" s="28">
        <f t="shared" si="12"/>
      </c>
    </row>
    <row r="271" spans="1:6" ht="12.75">
      <c r="A271" s="28">
        <f t="shared" si="9"/>
      </c>
      <c r="F271" s="28">
        <f t="shared" si="12"/>
      </c>
    </row>
    <row r="272" spans="1:6" ht="12.75">
      <c r="A272" s="28">
        <f t="shared" si="9"/>
      </c>
      <c r="F272" s="28">
        <f t="shared" si="12"/>
      </c>
    </row>
    <row r="273" spans="1:6" ht="12.75">
      <c r="A273" s="28">
        <f t="shared" si="9"/>
      </c>
      <c r="F273" s="28">
        <f t="shared" si="12"/>
      </c>
    </row>
    <row r="274" spans="1:6" ht="12.75">
      <c r="A274" s="28">
        <f t="shared" si="9"/>
      </c>
      <c r="F274" s="28">
        <f t="shared" si="12"/>
      </c>
    </row>
    <row r="275" spans="1:6" ht="12.75">
      <c r="A275" s="28">
        <f t="shared" si="9"/>
      </c>
      <c r="F275" s="28">
        <f t="shared" si="12"/>
      </c>
    </row>
    <row r="276" spans="1:6" ht="12.75">
      <c r="A276" s="28">
        <f t="shared" si="9"/>
      </c>
      <c r="F276" s="28">
        <f t="shared" si="12"/>
      </c>
    </row>
    <row r="277" spans="1:6" ht="12.75">
      <c r="A277" s="28">
        <f t="shared" si="9"/>
      </c>
      <c r="F277" s="28">
        <f t="shared" si="12"/>
      </c>
    </row>
    <row r="278" spans="1:6" ht="12.75">
      <c r="A278" s="28">
        <f t="shared" si="9"/>
      </c>
      <c r="F278" s="28">
        <f t="shared" si="12"/>
      </c>
    </row>
    <row r="279" spans="1:6" ht="12.75">
      <c r="A279" s="28">
        <f t="shared" si="9"/>
      </c>
      <c r="F279" s="28">
        <f t="shared" si="12"/>
      </c>
    </row>
    <row r="280" spans="1:6" ht="12.75">
      <c r="A280" s="28">
        <f t="shared" si="9"/>
      </c>
      <c r="F280" s="28">
        <f t="shared" si="12"/>
      </c>
    </row>
    <row r="281" spans="1:6" ht="12.75">
      <c r="A281" s="28">
        <f t="shared" si="9"/>
      </c>
      <c r="F281" s="28">
        <f t="shared" si="12"/>
      </c>
    </row>
    <row r="282" spans="1:6" ht="12.75">
      <c r="A282" s="28">
        <f t="shared" si="9"/>
      </c>
      <c r="F282" s="28">
        <f t="shared" si="12"/>
      </c>
    </row>
    <row r="283" spans="1:6" ht="12.75">
      <c r="A283" s="28">
        <f t="shared" si="9"/>
      </c>
      <c r="F283" s="28">
        <f t="shared" si="12"/>
      </c>
    </row>
    <row r="284" spans="1:6" ht="12.75">
      <c r="A284" s="28">
        <f t="shared" si="9"/>
      </c>
      <c r="F284" s="28">
        <f t="shared" si="12"/>
      </c>
    </row>
    <row r="285" spans="1:6" ht="12.75">
      <c r="A285" s="28">
        <f t="shared" si="9"/>
      </c>
      <c r="F285" s="28">
        <f t="shared" si="12"/>
      </c>
    </row>
    <row r="286" spans="1:6" ht="12.75">
      <c r="A286" s="28">
        <f t="shared" si="9"/>
      </c>
      <c r="F286" s="28">
        <f t="shared" si="12"/>
      </c>
    </row>
    <row r="287" ht="12.75">
      <c r="A287" s="28">
        <f t="shared" si="9"/>
      </c>
    </row>
    <row r="288" ht="12.75">
      <c r="A288" s="28">
        <f t="shared" si="9"/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Веселовська Тетяна Олександрівна</dc:creator>
  <cp:keywords/>
  <dc:description/>
  <cp:lastModifiedBy>n.kasiyan</cp:lastModifiedBy>
  <dcterms:created xsi:type="dcterms:W3CDTF">2021-08-05T08:19:08Z</dcterms:created>
  <dcterms:modified xsi:type="dcterms:W3CDTF">2024-06-07T06:08:21Z</dcterms:modified>
  <cp:category/>
  <cp:version/>
  <cp:contentType/>
  <cp:contentStatus/>
</cp:coreProperties>
</file>